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tmos\Projects\Active_projects\o7726_EMEP\trends\"/>
    </mc:Choice>
  </mc:AlternateContent>
  <bookViews>
    <workbookView xWindow="0" yWindow="0" windowWidth="28800" windowHeight="12435" firstSheet="12" activeTab="18"/>
  </bookViews>
  <sheets>
    <sheet name="summary" sheetId="4" r:id="rId1"/>
    <sheet name="xSO4_precip_year" sheetId="3" r:id="rId2"/>
    <sheet name="xSO4_season" sheetId="14" r:id="rId3"/>
    <sheet name="SO2_year" sheetId="1" r:id="rId4"/>
    <sheet name="SO2_season" sheetId="12" r:id="rId5"/>
    <sheet name="SO4_year" sheetId="2" r:id="rId6"/>
    <sheet name="SO4_season" sheetId="13" r:id="rId7"/>
    <sheet name="no3_precip_year" sheetId="5" r:id="rId8"/>
    <sheet name="no3_season" sheetId="15" r:id="rId9"/>
    <sheet name="NO2_year" sheetId="6" r:id="rId10"/>
    <sheet name="no2_season" sheetId="16" r:id="rId11"/>
    <sheet name="sumNO3_year" sheetId="7" r:id="rId12"/>
    <sheet name="sno3_season" sheetId="17" r:id="rId13"/>
    <sheet name="NH4_precip_year" sheetId="8" r:id="rId14"/>
    <sheet name="nh4_season" sheetId="18" r:id="rId15"/>
    <sheet name="sumNH4_year" sheetId="9" r:id="rId16"/>
    <sheet name="snh4_season" sheetId="19" r:id="rId17"/>
    <sheet name="PM" sheetId="10" r:id="rId18"/>
    <sheet name="pm10_season" sheetId="20" r:id="rId19"/>
    <sheet name="pm25_season" sheetId="21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9" i="20" l="1"/>
  <c r="AW20" i="21"/>
  <c r="AW19" i="21"/>
  <c r="AW18" i="21"/>
  <c r="AW17" i="21"/>
  <c r="AW16" i="21"/>
  <c r="AW15" i="21"/>
  <c r="AW14" i="21"/>
  <c r="AW13" i="21"/>
  <c r="AW12" i="21"/>
  <c r="AW11" i="21"/>
  <c r="AW10" i="21"/>
  <c r="AW9" i="21"/>
  <c r="AW8" i="21"/>
  <c r="AW7" i="21"/>
  <c r="AW6" i="21"/>
  <c r="AW5" i="21"/>
  <c r="BD5" i="21" s="1"/>
  <c r="AW4" i="21"/>
  <c r="AW3" i="21"/>
  <c r="AM20" i="21"/>
  <c r="AM19" i="21"/>
  <c r="AM18" i="21"/>
  <c r="AM17" i="21"/>
  <c r="AM16" i="21"/>
  <c r="AM15" i="21"/>
  <c r="AM14" i="21"/>
  <c r="AM13" i="21"/>
  <c r="AM12" i="21"/>
  <c r="AM11" i="21"/>
  <c r="AM10" i="21"/>
  <c r="AM9" i="21"/>
  <c r="AM8" i="21"/>
  <c r="AM7" i="21"/>
  <c r="AM6" i="21"/>
  <c r="AM5" i="21"/>
  <c r="BC4" i="21" s="1"/>
  <c r="AM4" i="21"/>
  <c r="AM3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7" i="21"/>
  <c r="AC6" i="21"/>
  <c r="AC5" i="21"/>
  <c r="AC4" i="21"/>
  <c r="AC3" i="21"/>
  <c r="BB4" i="21" s="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BA5" i="21" s="1"/>
  <c r="S4" i="21"/>
  <c r="S3" i="21"/>
  <c r="I20" i="21"/>
  <c r="H20" i="21"/>
  <c r="G20" i="21"/>
  <c r="F20" i="21"/>
  <c r="E20" i="21"/>
  <c r="D20" i="21"/>
  <c r="C20" i="21"/>
  <c r="B20" i="21"/>
  <c r="A20" i="21"/>
  <c r="I19" i="21"/>
  <c r="H19" i="21"/>
  <c r="G19" i="21"/>
  <c r="F19" i="21"/>
  <c r="E19" i="21"/>
  <c r="D19" i="21"/>
  <c r="C19" i="21"/>
  <c r="B19" i="21"/>
  <c r="A19" i="21"/>
  <c r="I18" i="21"/>
  <c r="H18" i="21"/>
  <c r="G18" i="21"/>
  <c r="F18" i="21"/>
  <c r="E18" i="21"/>
  <c r="D18" i="21"/>
  <c r="C18" i="21"/>
  <c r="B18" i="21"/>
  <c r="A18" i="21"/>
  <c r="I17" i="21"/>
  <c r="H17" i="21"/>
  <c r="G17" i="21"/>
  <c r="F17" i="21"/>
  <c r="E17" i="21"/>
  <c r="D17" i="21"/>
  <c r="C17" i="21"/>
  <c r="B17" i="21"/>
  <c r="A17" i="21"/>
  <c r="I16" i="21"/>
  <c r="H16" i="21"/>
  <c r="G16" i="21"/>
  <c r="F16" i="21"/>
  <c r="E16" i="21"/>
  <c r="D16" i="21"/>
  <c r="C16" i="21"/>
  <c r="B16" i="21"/>
  <c r="A16" i="21"/>
  <c r="I15" i="21"/>
  <c r="H15" i="21"/>
  <c r="G15" i="21"/>
  <c r="F15" i="21"/>
  <c r="E15" i="21"/>
  <c r="D15" i="21"/>
  <c r="C15" i="21"/>
  <c r="B15" i="21"/>
  <c r="A15" i="21"/>
  <c r="I14" i="21"/>
  <c r="H14" i="21"/>
  <c r="G14" i="21"/>
  <c r="F14" i="21"/>
  <c r="E14" i="21"/>
  <c r="D14" i="21"/>
  <c r="C14" i="21"/>
  <c r="B14" i="21"/>
  <c r="A14" i="21"/>
  <c r="I13" i="21"/>
  <c r="H13" i="21"/>
  <c r="G13" i="21"/>
  <c r="F13" i="21"/>
  <c r="E13" i="21"/>
  <c r="D13" i="21"/>
  <c r="C13" i="21"/>
  <c r="B13" i="21"/>
  <c r="A13" i="21"/>
  <c r="I12" i="21"/>
  <c r="H12" i="21"/>
  <c r="G12" i="21"/>
  <c r="F12" i="21"/>
  <c r="E12" i="21"/>
  <c r="D12" i="21"/>
  <c r="C12" i="21"/>
  <c r="B12" i="21"/>
  <c r="A12" i="21"/>
  <c r="I11" i="21"/>
  <c r="H11" i="21"/>
  <c r="G11" i="21"/>
  <c r="F11" i="21"/>
  <c r="E11" i="21"/>
  <c r="D11" i="21"/>
  <c r="C11" i="21"/>
  <c r="B11" i="21"/>
  <c r="A11" i="21"/>
  <c r="I10" i="21"/>
  <c r="H10" i="21"/>
  <c r="G10" i="21"/>
  <c r="F10" i="21"/>
  <c r="E10" i="21"/>
  <c r="D10" i="21"/>
  <c r="C10" i="21"/>
  <c r="B10" i="21"/>
  <c r="A10" i="21"/>
  <c r="I9" i="21"/>
  <c r="H9" i="21"/>
  <c r="G9" i="21"/>
  <c r="F9" i="21"/>
  <c r="E9" i="21"/>
  <c r="D9" i="21"/>
  <c r="C9" i="21"/>
  <c r="B9" i="21"/>
  <c r="A9" i="21"/>
  <c r="I8" i="21"/>
  <c r="H8" i="21"/>
  <c r="G8" i="21"/>
  <c r="F8" i="21"/>
  <c r="E8" i="21"/>
  <c r="D8" i="21"/>
  <c r="C8" i="21"/>
  <c r="B8" i="21"/>
  <c r="A8" i="21"/>
  <c r="I7" i="21"/>
  <c r="H7" i="21"/>
  <c r="G7" i="21"/>
  <c r="F7" i="21"/>
  <c r="E7" i="21"/>
  <c r="D7" i="21"/>
  <c r="C7" i="21"/>
  <c r="B7" i="21"/>
  <c r="A7" i="21"/>
  <c r="I6" i="21"/>
  <c r="AZ4" i="21" s="1"/>
  <c r="H6" i="21"/>
  <c r="G6" i="21"/>
  <c r="F6" i="21"/>
  <c r="E6" i="21"/>
  <c r="D6" i="21"/>
  <c r="C6" i="21"/>
  <c r="B6" i="21"/>
  <c r="A6" i="21"/>
  <c r="I5" i="21"/>
  <c r="H5" i="21"/>
  <c r="G5" i="21"/>
  <c r="F5" i="21"/>
  <c r="E5" i="21"/>
  <c r="D5" i="21"/>
  <c r="C5" i="21"/>
  <c r="B5" i="21"/>
  <c r="A5" i="21"/>
  <c r="I4" i="21"/>
  <c r="H4" i="21"/>
  <c r="G4" i="21"/>
  <c r="F4" i="21"/>
  <c r="E4" i="21"/>
  <c r="D4" i="21"/>
  <c r="AZ8" i="21" s="1"/>
  <c r="C4" i="21"/>
  <c r="B4" i="21"/>
  <c r="A4" i="21"/>
  <c r="I3" i="21"/>
  <c r="H3" i="21"/>
  <c r="G3" i="21"/>
  <c r="F3" i="21"/>
  <c r="E3" i="21"/>
  <c r="D3" i="21"/>
  <c r="AZ6" i="21" s="1"/>
  <c r="C3" i="21"/>
  <c r="B3" i="21"/>
  <c r="A3" i="21"/>
  <c r="BD9" i="21"/>
  <c r="BC9" i="21"/>
  <c r="BB9" i="21"/>
  <c r="BA9" i="21"/>
  <c r="BD8" i="21"/>
  <c r="BC8" i="21"/>
  <c r="BB8" i="21"/>
  <c r="BA8" i="21"/>
  <c r="BD6" i="21"/>
  <c r="BC6" i="21"/>
  <c r="BB6" i="21"/>
  <c r="BA6" i="21"/>
  <c r="BD4" i="21"/>
  <c r="BD3" i="21"/>
  <c r="BC3" i="21"/>
  <c r="BB3" i="21"/>
  <c r="BA3" i="21"/>
  <c r="AW31" i="20"/>
  <c r="AW30" i="20"/>
  <c r="AW29" i="20"/>
  <c r="AW28" i="20"/>
  <c r="AW27" i="20"/>
  <c r="AW26" i="20"/>
  <c r="AW25" i="20"/>
  <c r="AW24" i="20"/>
  <c r="AW23" i="20"/>
  <c r="AW22" i="20"/>
  <c r="AW21" i="20"/>
  <c r="AW20" i="20"/>
  <c r="AW19" i="20"/>
  <c r="AW18" i="20"/>
  <c r="AW17" i="20"/>
  <c r="AW16" i="20"/>
  <c r="AW15" i="20"/>
  <c r="AW14" i="20"/>
  <c r="AW13" i="20"/>
  <c r="AW12" i="20"/>
  <c r="AW11" i="20"/>
  <c r="AW10" i="20"/>
  <c r="AW9" i="20"/>
  <c r="AW8" i="20"/>
  <c r="AW7" i="20"/>
  <c r="AW6" i="20"/>
  <c r="AW5" i="20"/>
  <c r="AW4" i="20"/>
  <c r="BD4" i="20" s="1"/>
  <c r="AW3" i="20"/>
  <c r="AM31" i="20"/>
  <c r="AM30" i="20"/>
  <c r="AM29" i="20"/>
  <c r="AM28" i="20"/>
  <c r="AM27" i="20"/>
  <c r="AM26" i="20"/>
  <c r="AM25" i="20"/>
  <c r="AM24" i="20"/>
  <c r="AM23" i="20"/>
  <c r="AM22" i="20"/>
  <c r="AM21" i="20"/>
  <c r="AM20" i="20"/>
  <c r="AM19" i="20"/>
  <c r="AM18" i="20"/>
  <c r="AM17" i="20"/>
  <c r="AM16" i="20"/>
  <c r="AM15" i="20"/>
  <c r="AM14" i="20"/>
  <c r="AM13" i="20"/>
  <c r="AM12" i="20"/>
  <c r="AM11" i="20"/>
  <c r="AM10" i="20"/>
  <c r="AM9" i="20"/>
  <c r="AM8" i="20"/>
  <c r="AM7" i="20"/>
  <c r="AM6" i="20"/>
  <c r="AM5" i="20"/>
  <c r="BC4" i="20" s="1"/>
  <c r="AM4" i="20"/>
  <c r="AM3" i="20"/>
  <c r="BC5" i="20" s="1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S3" i="10"/>
  <c r="AC31" i="20"/>
  <c r="AC30" i="20"/>
  <c r="AC29" i="20"/>
  <c r="AC28" i="20"/>
  <c r="AC27" i="20"/>
  <c r="AC26" i="20"/>
  <c r="AC25" i="20"/>
  <c r="AC24" i="20"/>
  <c r="AC23" i="20"/>
  <c r="AC22" i="20"/>
  <c r="AC21" i="20"/>
  <c r="AC20" i="20"/>
  <c r="AC19" i="20"/>
  <c r="AC18" i="20"/>
  <c r="AC17" i="20"/>
  <c r="AC16" i="20"/>
  <c r="AC15" i="20"/>
  <c r="AC14" i="20"/>
  <c r="AC13" i="20"/>
  <c r="AC12" i="20"/>
  <c r="AC11" i="20"/>
  <c r="AC10" i="20"/>
  <c r="AC9" i="20"/>
  <c r="AC8" i="20"/>
  <c r="AC7" i="20"/>
  <c r="AC6" i="20"/>
  <c r="AC5" i="20"/>
  <c r="AC4" i="20"/>
  <c r="AC3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5" i="20"/>
  <c r="S4" i="20"/>
  <c r="S3" i="20"/>
  <c r="I31" i="20"/>
  <c r="H31" i="20"/>
  <c r="G31" i="20"/>
  <c r="F31" i="20"/>
  <c r="E31" i="20"/>
  <c r="D31" i="20"/>
  <c r="C31" i="20"/>
  <c r="B31" i="20"/>
  <c r="A31" i="20"/>
  <c r="I30" i="20"/>
  <c r="H30" i="20"/>
  <c r="G30" i="20"/>
  <c r="F30" i="20"/>
  <c r="E30" i="20"/>
  <c r="D30" i="20"/>
  <c r="C30" i="20"/>
  <c r="B30" i="20"/>
  <c r="A30" i="20"/>
  <c r="I29" i="20"/>
  <c r="H29" i="20"/>
  <c r="G29" i="20"/>
  <c r="F29" i="20"/>
  <c r="E29" i="20"/>
  <c r="D29" i="20"/>
  <c r="C29" i="20"/>
  <c r="B29" i="20"/>
  <c r="A29" i="20"/>
  <c r="I28" i="20"/>
  <c r="H28" i="20"/>
  <c r="G28" i="20"/>
  <c r="F28" i="20"/>
  <c r="E28" i="20"/>
  <c r="D28" i="20"/>
  <c r="C28" i="20"/>
  <c r="B28" i="20"/>
  <c r="A28" i="20"/>
  <c r="I27" i="20"/>
  <c r="H27" i="20"/>
  <c r="G27" i="20"/>
  <c r="F27" i="20"/>
  <c r="E27" i="20"/>
  <c r="D27" i="20"/>
  <c r="C27" i="20"/>
  <c r="B27" i="20"/>
  <c r="A27" i="20"/>
  <c r="I26" i="20"/>
  <c r="H26" i="20"/>
  <c r="G26" i="20"/>
  <c r="F26" i="20"/>
  <c r="E26" i="20"/>
  <c r="D26" i="20"/>
  <c r="C26" i="20"/>
  <c r="B26" i="20"/>
  <c r="A26" i="20"/>
  <c r="I25" i="20"/>
  <c r="H25" i="20"/>
  <c r="G25" i="20"/>
  <c r="F25" i="20"/>
  <c r="E25" i="20"/>
  <c r="D25" i="20"/>
  <c r="C25" i="20"/>
  <c r="B25" i="20"/>
  <c r="A25" i="20"/>
  <c r="I24" i="20"/>
  <c r="H24" i="20"/>
  <c r="G24" i="20"/>
  <c r="F24" i="20"/>
  <c r="E24" i="20"/>
  <c r="D24" i="20"/>
  <c r="C24" i="20"/>
  <c r="B24" i="20"/>
  <c r="A24" i="20"/>
  <c r="I23" i="20"/>
  <c r="H23" i="20"/>
  <c r="G23" i="20"/>
  <c r="F23" i="20"/>
  <c r="E23" i="20"/>
  <c r="D23" i="20"/>
  <c r="C23" i="20"/>
  <c r="B23" i="20"/>
  <c r="A23" i="20"/>
  <c r="I22" i="20"/>
  <c r="H22" i="20"/>
  <c r="G22" i="20"/>
  <c r="F22" i="20"/>
  <c r="E22" i="20"/>
  <c r="D22" i="20"/>
  <c r="C22" i="20"/>
  <c r="B22" i="20"/>
  <c r="A22" i="20"/>
  <c r="I21" i="20"/>
  <c r="H21" i="20"/>
  <c r="G21" i="20"/>
  <c r="F21" i="20"/>
  <c r="E21" i="20"/>
  <c r="D21" i="20"/>
  <c r="C21" i="20"/>
  <c r="B21" i="20"/>
  <c r="A21" i="20"/>
  <c r="I20" i="20"/>
  <c r="H20" i="20"/>
  <c r="G20" i="20"/>
  <c r="F20" i="20"/>
  <c r="E20" i="20"/>
  <c r="D20" i="20"/>
  <c r="C20" i="20"/>
  <c r="B20" i="20"/>
  <c r="A20" i="20"/>
  <c r="I19" i="20"/>
  <c r="H19" i="20"/>
  <c r="G19" i="20"/>
  <c r="F19" i="20"/>
  <c r="E19" i="20"/>
  <c r="D19" i="20"/>
  <c r="C19" i="20"/>
  <c r="B19" i="20"/>
  <c r="A19" i="20"/>
  <c r="I18" i="20"/>
  <c r="H18" i="20"/>
  <c r="G18" i="20"/>
  <c r="F18" i="20"/>
  <c r="E18" i="20"/>
  <c r="D18" i="20"/>
  <c r="C18" i="20"/>
  <c r="B18" i="20"/>
  <c r="A18" i="20"/>
  <c r="I17" i="20"/>
  <c r="H17" i="20"/>
  <c r="G17" i="20"/>
  <c r="F17" i="20"/>
  <c r="E17" i="20"/>
  <c r="D17" i="20"/>
  <c r="C17" i="20"/>
  <c r="B17" i="20"/>
  <c r="A17" i="20"/>
  <c r="I16" i="20"/>
  <c r="H16" i="20"/>
  <c r="G16" i="20"/>
  <c r="F16" i="20"/>
  <c r="E16" i="20"/>
  <c r="D16" i="20"/>
  <c r="C16" i="20"/>
  <c r="B16" i="20"/>
  <c r="A16" i="20"/>
  <c r="I15" i="20"/>
  <c r="H15" i="20"/>
  <c r="G15" i="20"/>
  <c r="F15" i="20"/>
  <c r="E15" i="20"/>
  <c r="D15" i="20"/>
  <c r="C15" i="20"/>
  <c r="B15" i="20"/>
  <c r="A15" i="20"/>
  <c r="I14" i="20"/>
  <c r="H14" i="20"/>
  <c r="G14" i="20"/>
  <c r="F14" i="20"/>
  <c r="E14" i="20"/>
  <c r="D14" i="20"/>
  <c r="C14" i="20"/>
  <c r="B14" i="20"/>
  <c r="A14" i="20"/>
  <c r="I13" i="20"/>
  <c r="H13" i="20"/>
  <c r="G13" i="20"/>
  <c r="F13" i="20"/>
  <c r="E13" i="20"/>
  <c r="D13" i="20"/>
  <c r="C13" i="20"/>
  <c r="B13" i="20"/>
  <c r="A13" i="20"/>
  <c r="I12" i="20"/>
  <c r="H12" i="20"/>
  <c r="G12" i="20"/>
  <c r="F12" i="20"/>
  <c r="E12" i="20"/>
  <c r="D12" i="20"/>
  <c r="C12" i="20"/>
  <c r="B12" i="20"/>
  <c r="A12" i="20"/>
  <c r="I11" i="20"/>
  <c r="H11" i="20"/>
  <c r="G11" i="20"/>
  <c r="F11" i="20"/>
  <c r="E11" i="20"/>
  <c r="D11" i="20"/>
  <c r="C11" i="20"/>
  <c r="B11" i="20"/>
  <c r="A11" i="20"/>
  <c r="I10" i="20"/>
  <c r="H10" i="20"/>
  <c r="G10" i="20"/>
  <c r="F10" i="20"/>
  <c r="E10" i="20"/>
  <c r="D10" i="20"/>
  <c r="C10" i="20"/>
  <c r="B10" i="20"/>
  <c r="A10" i="20"/>
  <c r="I9" i="20"/>
  <c r="H9" i="20"/>
  <c r="G9" i="20"/>
  <c r="F9" i="20"/>
  <c r="E9" i="20"/>
  <c r="D9" i="20"/>
  <c r="C9" i="20"/>
  <c r="B9" i="20"/>
  <c r="A9" i="20"/>
  <c r="I8" i="20"/>
  <c r="H8" i="20"/>
  <c r="G8" i="20"/>
  <c r="F8" i="20"/>
  <c r="E8" i="20"/>
  <c r="D8" i="20"/>
  <c r="C8" i="20"/>
  <c r="B8" i="20"/>
  <c r="A8" i="20"/>
  <c r="I7" i="20"/>
  <c r="H7" i="20"/>
  <c r="G7" i="20"/>
  <c r="F7" i="20"/>
  <c r="E7" i="20"/>
  <c r="D7" i="20"/>
  <c r="C7" i="20"/>
  <c r="B7" i="20"/>
  <c r="A7" i="20"/>
  <c r="I6" i="20"/>
  <c r="H6" i="20"/>
  <c r="G6" i="20"/>
  <c r="F6" i="20"/>
  <c r="E6" i="20"/>
  <c r="D6" i="20"/>
  <c r="C6" i="20"/>
  <c r="B6" i="20"/>
  <c r="A6" i="20"/>
  <c r="I5" i="20"/>
  <c r="H5" i="20"/>
  <c r="G5" i="20"/>
  <c r="F5" i="20"/>
  <c r="E5" i="20"/>
  <c r="D5" i="20"/>
  <c r="C5" i="20"/>
  <c r="B5" i="20"/>
  <c r="A5" i="20"/>
  <c r="I4" i="20"/>
  <c r="H4" i="20"/>
  <c r="G4" i="20"/>
  <c r="F4" i="20"/>
  <c r="E4" i="20"/>
  <c r="D4" i="20"/>
  <c r="C4" i="20"/>
  <c r="B4" i="20"/>
  <c r="A4" i="20"/>
  <c r="I3" i="20"/>
  <c r="H3" i="20"/>
  <c r="G3" i="20"/>
  <c r="F3" i="20"/>
  <c r="E3" i="20"/>
  <c r="D3" i="20"/>
  <c r="C3" i="20"/>
  <c r="B3" i="20"/>
  <c r="A3" i="20"/>
  <c r="BD9" i="20"/>
  <c r="BC9" i="20"/>
  <c r="BA9" i="20"/>
  <c r="BD8" i="20"/>
  <c r="BC8" i="20"/>
  <c r="BA8" i="20"/>
  <c r="BD6" i="20"/>
  <c r="BC6" i="20"/>
  <c r="BB6" i="20"/>
  <c r="BA6" i="20"/>
  <c r="BD3" i="20"/>
  <c r="BC3" i="20"/>
  <c r="BA3" i="20"/>
  <c r="BD5" i="19"/>
  <c r="AM20" i="19"/>
  <c r="AM19" i="19"/>
  <c r="AM18" i="19"/>
  <c r="AM17" i="19"/>
  <c r="AM16" i="19"/>
  <c r="AM15" i="19"/>
  <c r="AM14" i="19"/>
  <c r="AM13" i="19"/>
  <c r="AM12" i="19"/>
  <c r="AM11" i="19"/>
  <c r="AM10" i="19"/>
  <c r="AM9" i="19"/>
  <c r="AM8" i="19"/>
  <c r="AM7" i="19"/>
  <c r="AM6" i="19"/>
  <c r="AM5" i="19"/>
  <c r="AM4" i="19"/>
  <c r="AM3" i="19"/>
  <c r="BC4" i="19" s="1"/>
  <c r="AW20" i="19"/>
  <c r="AW19" i="19"/>
  <c r="AW18" i="19"/>
  <c r="AW17" i="19"/>
  <c r="AW16" i="19"/>
  <c r="AW15" i="19"/>
  <c r="AW14" i="19"/>
  <c r="AW13" i="19"/>
  <c r="AW12" i="19"/>
  <c r="AW11" i="19"/>
  <c r="AW10" i="19"/>
  <c r="AW9" i="19"/>
  <c r="AW8" i="19"/>
  <c r="AW7" i="19"/>
  <c r="AW6" i="19"/>
  <c r="AW5" i="19"/>
  <c r="BD4" i="19" s="1"/>
  <c r="AW4" i="19"/>
  <c r="AW3" i="19"/>
  <c r="AC20" i="19"/>
  <c r="AC19" i="19"/>
  <c r="AC18" i="19"/>
  <c r="AC17" i="19"/>
  <c r="AC16" i="19"/>
  <c r="AC15" i="19"/>
  <c r="AC14" i="19"/>
  <c r="AC13" i="19"/>
  <c r="AC12" i="19"/>
  <c r="AC11" i="19"/>
  <c r="AC10" i="19"/>
  <c r="AC9" i="19"/>
  <c r="AC8" i="19"/>
  <c r="AC7" i="19"/>
  <c r="AC6" i="19"/>
  <c r="AC5" i="19"/>
  <c r="BB4" i="19" s="1"/>
  <c r="AC4" i="19"/>
  <c r="AC3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  <c r="S3" i="19"/>
  <c r="I20" i="19"/>
  <c r="H20" i="19"/>
  <c r="G20" i="19"/>
  <c r="F20" i="19"/>
  <c r="E20" i="19"/>
  <c r="D20" i="19"/>
  <c r="C20" i="19"/>
  <c r="B20" i="19"/>
  <c r="A20" i="19"/>
  <c r="I19" i="19"/>
  <c r="H19" i="19"/>
  <c r="G19" i="19"/>
  <c r="F19" i="19"/>
  <c r="E19" i="19"/>
  <c r="D19" i="19"/>
  <c r="C19" i="19"/>
  <c r="B19" i="19"/>
  <c r="A19" i="19"/>
  <c r="I18" i="19"/>
  <c r="H18" i="19"/>
  <c r="G18" i="19"/>
  <c r="F18" i="19"/>
  <c r="E18" i="19"/>
  <c r="D18" i="19"/>
  <c r="C18" i="19"/>
  <c r="B18" i="19"/>
  <c r="A18" i="19"/>
  <c r="I17" i="19"/>
  <c r="H17" i="19"/>
  <c r="G17" i="19"/>
  <c r="F17" i="19"/>
  <c r="E17" i="19"/>
  <c r="D17" i="19"/>
  <c r="C17" i="19"/>
  <c r="B17" i="19"/>
  <c r="A17" i="19"/>
  <c r="I16" i="19"/>
  <c r="H16" i="19"/>
  <c r="G16" i="19"/>
  <c r="F16" i="19"/>
  <c r="E16" i="19"/>
  <c r="D16" i="19"/>
  <c r="C16" i="19"/>
  <c r="B16" i="19"/>
  <c r="A16" i="19"/>
  <c r="I15" i="19"/>
  <c r="H15" i="19"/>
  <c r="G15" i="19"/>
  <c r="F15" i="19"/>
  <c r="E15" i="19"/>
  <c r="D15" i="19"/>
  <c r="C15" i="19"/>
  <c r="B15" i="19"/>
  <c r="A15" i="19"/>
  <c r="I14" i="19"/>
  <c r="H14" i="19"/>
  <c r="G14" i="19"/>
  <c r="F14" i="19"/>
  <c r="E14" i="19"/>
  <c r="D14" i="19"/>
  <c r="C14" i="19"/>
  <c r="B14" i="19"/>
  <c r="A14" i="19"/>
  <c r="I13" i="19"/>
  <c r="H13" i="19"/>
  <c r="G13" i="19"/>
  <c r="F13" i="19"/>
  <c r="E13" i="19"/>
  <c r="D13" i="19"/>
  <c r="C13" i="19"/>
  <c r="B13" i="19"/>
  <c r="A13" i="19"/>
  <c r="I12" i="19"/>
  <c r="H12" i="19"/>
  <c r="G12" i="19"/>
  <c r="F12" i="19"/>
  <c r="E12" i="19"/>
  <c r="D12" i="19"/>
  <c r="C12" i="19"/>
  <c r="B12" i="19"/>
  <c r="A12" i="19"/>
  <c r="I11" i="19"/>
  <c r="H11" i="19"/>
  <c r="G11" i="19"/>
  <c r="F11" i="19"/>
  <c r="E11" i="19"/>
  <c r="D11" i="19"/>
  <c r="C11" i="19"/>
  <c r="B11" i="19"/>
  <c r="A11" i="19"/>
  <c r="I10" i="19"/>
  <c r="H10" i="19"/>
  <c r="G10" i="19"/>
  <c r="F10" i="19"/>
  <c r="E10" i="19"/>
  <c r="D10" i="19"/>
  <c r="C10" i="19"/>
  <c r="B10" i="19"/>
  <c r="A10" i="19"/>
  <c r="I9" i="19"/>
  <c r="H9" i="19"/>
  <c r="G9" i="19"/>
  <c r="F9" i="19"/>
  <c r="E9" i="19"/>
  <c r="D9" i="19"/>
  <c r="C9" i="19"/>
  <c r="B9" i="19"/>
  <c r="A9" i="19"/>
  <c r="I8" i="19"/>
  <c r="H8" i="19"/>
  <c r="G8" i="19"/>
  <c r="F8" i="19"/>
  <c r="E8" i="19"/>
  <c r="D8" i="19"/>
  <c r="C8" i="19"/>
  <c r="B8" i="19"/>
  <c r="A8" i="19"/>
  <c r="I7" i="19"/>
  <c r="H7" i="19"/>
  <c r="G7" i="19"/>
  <c r="F7" i="19"/>
  <c r="E7" i="19"/>
  <c r="D7" i="19"/>
  <c r="C7" i="19"/>
  <c r="B7" i="19"/>
  <c r="A7" i="19"/>
  <c r="AZ3" i="19" s="1"/>
  <c r="I6" i="19"/>
  <c r="H6" i="19"/>
  <c r="G6" i="19"/>
  <c r="F6" i="19"/>
  <c r="E6" i="19"/>
  <c r="D6" i="19"/>
  <c r="C6" i="19"/>
  <c r="B6" i="19"/>
  <c r="A6" i="19"/>
  <c r="I5" i="19"/>
  <c r="H5" i="19"/>
  <c r="G5" i="19"/>
  <c r="F5" i="19"/>
  <c r="E5" i="19"/>
  <c r="D5" i="19"/>
  <c r="C5" i="19"/>
  <c r="B5" i="19"/>
  <c r="A5" i="19"/>
  <c r="I4" i="19"/>
  <c r="AZ4" i="19" s="1"/>
  <c r="H4" i="19"/>
  <c r="G4" i="19"/>
  <c r="F4" i="19"/>
  <c r="E4" i="19"/>
  <c r="D4" i="19"/>
  <c r="AZ9" i="19" s="1"/>
  <c r="C4" i="19"/>
  <c r="B4" i="19"/>
  <c r="A4" i="19"/>
  <c r="I3" i="19"/>
  <c r="H3" i="19"/>
  <c r="G3" i="19"/>
  <c r="F3" i="19"/>
  <c r="E3" i="19"/>
  <c r="D3" i="19"/>
  <c r="C3" i="19"/>
  <c r="B3" i="19"/>
  <c r="A3" i="19"/>
  <c r="BD9" i="19"/>
  <c r="BC9" i="19"/>
  <c r="BB9" i="19"/>
  <c r="BA9" i="19"/>
  <c r="BD8" i="19"/>
  <c r="BC8" i="19"/>
  <c r="BB8" i="19"/>
  <c r="BA8" i="19"/>
  <c r="BD6" i="19"/>
  <c r="BC6" i="19"/>
  <c r="BB6" i="19"/>
  <c r="BA6" i="19"/>
  <c r="BD3" i="19"/>
  <c r="BC3" i="19"/>
  <c r="BB3" i="19"/>
  <c r="BA3" i="19"/>
  <c r="BD8" i="18"/>
  <c r="AW42" i="18"/>
  <c r="AW41" i="18"/>
  <c r="AW40" i="18"/>
  <c r="AW39" i="18"/>
  <c r="AW38" i="18"/>
  <c r="AW37" i="18"/>
  <c r="AW36" i="18"/>
  <c r="AW35" i="18"/>
  <c r="AW34" i="18"/>
  <c r="AW33" i="18"/>
  <c r="AW32" i="18"/>
  <c r="AW31" i="18"/>
  <c r="AW30" i="18"/>
  <c r="AW29" i="18"/>
  <c r="AW28" i="18"/>
  <c r="AW27" i="18"/>
  <c r="AW26" i="18"/>
  <c r="AW25" i="18"/>
  <c r="AW24" i="18"/>
  <c r="AW23" i="18"/>
  <c r="AW22" i="18"/>
  <c r="AW21" i="18"/>
  <c r="AW20" i="18"/>
  <c r="AW19" i="18"/>
  <c r="AW18" i="18"/>
  <c r="AW17" i="18"/>
  <c r="AW16" i="18"/>
  <c r="AW15" i="18"/>
  <c r="AW14" i="18"/>
  <c r="AW13" i="18"/>
  <c r="AW12" i="18"/>
  <c r="AW11" i="18"/>
  <c r="AW10" i="18"/>
  <c r="AW9" i="18"/>
  <c r="AW8" i="18"/>
  <c r="AW7" i="18"/>
  <c r="AW6" i="18"/>
  <c r="AW5" i="18"/>
  <c r="AW4" i="18"/>
  <c r="AW3" i="18"/>
  <c r="BD4" i="18" s="1"/>
  <c r="AM42" i="18"/>
  <c r="AM41" i="18"/>
  <c r="AM40" i="18"/>
  <c r="AM39" i="18"/>
  <c r="AM38" i="18"/>
  <c r="AM37" i="18"/>
  <c r="AM36" i="18"/>
  <c r="AM35" i="18"/>
  <c r="AM34" i="18"/>
  <c r="AM33" i="18"/>
  <c r="AM32" i="18"/>
  <c r="AM31" i="18"/>
  <c r="AM30" i="18"/>
  <c r="AM29" i="18"/>
  <c r="AM28" i="18"/>
  <c r="AM27" i="18"/>
  <c r="AM26" i="18"/>
  <c r="AM25" i="18"/>
  <c r="AM24" i="18"/>
  <c r="AM23" i="18"/>
  <c r="AM22" i="18"/>
  <c r="AM21" i="18"/>
  <c r="AM20" i="18"/>
  <c r="AM19" i="18"/>
  <c r="AM18" i="18"/>
  <c r="AM17" i="18"/>
  <c r="AM16" i="18"/>
  <c r="AM15" i="18"/>
  <c r="AM14" i="18"/>
  <c r="AM13" i="18"/>
  <c r="AM12" i="18"/>
  <c r="AM11" i="18"/>
  <c r="AM10" i="18"/>
  <c r="AM9" i="18"/>
  <c r="AM8" i="18"/>
  <c r="AM7" i="18"/>
  <c r="AM6" i="18"/>
  <c r="AM5" i="18"/>
  <c r="AM4" i="18"/>
  <c r="BC4" i="18" s="1"/>
  <c r="AM3" i="18"/>
  <c r="AC42" i="18"/>
  <c r="AC41" i="18"/>
  <c r="AC40" i="18"/>
  <c r="AC39" i="18"/>
  <c r="AC38" i="18"/>
  <c r="AC37" i="18"/>
  <c r="AC36" i="18"/>
  <c r="AC35" i="18"/>
  <c r="AC34" i="18"/>
  <c r="AC33" i="18"/>
  <c r="AC32" i="18"/>
  <c r="AC31" i="18"/>
  <c r="AC30" i="18"/>
  <c r="AC29" i="18"/>
  <c r="AC28" i="18"/>
  <c r="AC27" i="18"/>
  <c r="AC26" i="18"/>
  <c r="AC25" i="18"/>
  <c r="AC24" i="18"/>
  <c r="AC23" i="18"/>
  <c r="AC22" i="18"/>
  <c r="AC21" i="18"/>
  <c r="AC20" i="18"/>
  <c r="AC19" i="18"/>
  <c r="AC18" i="18"/>
  <c r="AC17" i="18"/>
  <c r="AC16" i="18"/>
  <c r="AC15" i="18"/>
  <c r="AC14" i="18"/>
  <c r="AC13" i="18"/>
  <c r="AC12" i="18"/>
  <c r="AC11" i="18"/>
  <c r="AC10" i="18"/>
  <c r="AC9" i="18"/>
  <c r="AC8" i="18"/>
  <c r="AC7" i="18"/>
  <c r="AC6" i="18"/>
  <c r="AC5" i="18"/>
  <c r="AC4" i="18"/>
  <c r="AC3" i="18"/>
  <c r="BB4" i="18" s="1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S5" i="18"/>
  <c r="S4" i="18"/>
  <c r="BA5" i="18" s="1"/>
  <c r="S3" i="18"/>
  <c r="I42" i="18"/>
  <c r="H42" i="18"/>
  <c r="G42" i="18"/>
  <c r="F42" i="18"/>
  <c r="E42" i="18"/>
  <c r="D42" i="18"/>
  <c r="C42" i="18"/>
  <c r="B42" i="18"/>
  <c r="A42" i="18"/>
  <c r="I41" i="18"/>
  <c r="H41" i="18"/>
  <c r="G41" i="18"/>
  <c r="F41" i="18"/>
  <c r="E41" i="18"/>
  <c r="D41" i="18"/>
  <c r="C41" i="18"/>
  <c r="B41" i="18"/>
  <c r="A41" i="18"/>
  <c r="I40" i="18"/>
  <c r="H40" i="18"/>
  <c r="G40" i="18"/>
  <c r="F40" i="18"/>
  <c r="E40" i="18"/>
  <c r="D40" i="18"/>
  <c r="C40" i="18"/>
  <c r="B40" i="18"/>
  <c r="A40" i="18"/>
  <c r="I39" i="18"/>
  <c r="H39" i="18"/>
  <c r="G39" i="18"/>
  <c r="F39" i="18"/>
  <c r="E39" i="18"/>
  <c r="D39" i="18"/>
  <c r="C39" i="18"/>
  <c r="B39" i="18"/>
  <c r="A39" i="18"/>
  <c r="I38" i="18"/>
  <c r="H38" i="18"/>
  <c r="G38" i="18"/>
  <c r="F38" i="18"/>
  <c r="E38" i="18"/>
  <c r="D38" i="18"/>
  <c r="C38" i="18"/>
  <c r="B38" i="18"/>
  <c r="A38" i="18"/>
  <c r="I37" i="18"/>
  <c r="H37" i="18"/>
  <c r="G37" i="18"/>
  <c r="F37" i="18"/>
  <c r="E37" i="18"/>
  <c r="D37" i="18"/>
  <c r="C37" i="18"/>
  <c r="B37" i="18"/>
  <c r="A37" i="18"/>
  <c r="I36" i="18"/>
  <c r="H36" i="18"/>
  <c r="G36" i="18"/>
  <c r="F36" i="18"/>
  <c r="E36" i="18"/>
  <c r="D36" i="18"/>
  <c r="C36" i="18"/>
  <c r="B36" i="18"/>
  <c r="A36" i="18"/>
  <c r="I35" i="18"/>
  <c r="H35" i="18"/>
  <c r="G35" i="18"/>
  <c r="F35" i="18"/>
  <c r="E35" i="18"/>
  <c r="D35" i="18"/>
  <c r="C35" i="18"/>
  <c r="B35" i="18"/>
  <c r="A35" i="18"/>
  <c r="I34" i="18"/>
  <c r="H34" i="18"/>
  <c r="G34" i="18"/>
  <c r="F34" i="18"/>
  <c r="E34" i="18"/>
  <c r="D34" i="18"/>
  <c r="C34" i="18"/>
  <c r="B34" i="18"/>
  <c r="A34" i="18"/>
  <c r="I33" i="18"/>
  <c r="H33" i="18"/>
  <c r="G33" i="18"/>
  <c r="F33" i="18"/>
  <c r="E33" i="18"/>
  <c r="D33" i="18"/>
  <c r="C33" i="18"/>
  <c r="B33" i="18"/>
  <c r="A33" i="18"/>
  <c r="I32" i="18"/>
  <c r="H32" i="18"/>
  <c r="G32" i="18"/>
  <c r="F32" i="18"/>
  <c r="E32" i="18"/>
  <c r="D32" i="18"/>
  <c r="C32" i="18"/>
  <c r="B32" i="18"/>
  <c r="A32" i="18"/>
  <c r="I31" i="18"/>
  <c r="H31" i="18"/>
  <c r="G31" i="18"/>
  <c r="F31" i="18"/>
  <c r="E31" i="18"/>
  <c r="D31" i="18"/>
  <c r="C31" i="18"/>
  <c r="B31" i="18"/>
  <c r="A31" i="18"/>
  <c r="I30" i="18"/>
  <c r="H30" i="18"/>
  <c r="G30" i="18"/>
  <c r="F30" i="18"/>
  <c r="E30" i="18"/>
  <c r="D30" i="18"/>
  <c r="C30" i="18"/>
  <c r="B30" i="18"/>
  <c r="A30" i="18"/>
  <c r="I29" i="18"/>
  <c r="H29" i="18"/>
  <c r="G29" i="18"/>
  <c r="F29" i="18"/>
  <c r="E29" i="18"/>
  <c r="D29" i="18"/>
  <c r="C29" i="18"/>
  <c r="B29" i="18"/>
  <c r="A29" i="18"/>
  <c r="I28" i="18"/>
  <c r="H28" i="18"/>
  <c r="G28" i="18"/>
  <c r="F28" i="18"/>
  <c r="E28" i="18"/>
  <c r="D28" i="18"/>
  <c r="C28" i="18"/>
  <c r="B28" i="18"/>
  <c r="A28" i="18"/>
  <c r="I27" i="18"/>
  <c r="H27" i="18"/>
  <c r="G27" i="18"/>
  <c r="F27" i="18"/>
  <c r="E27" i="18"/>
  <c r="D27" i="18"/>
  <c r="C27" i="18"/>
  <c r="B27" i="18"/>
  <c r="A27" i="18"/>
  <c r="I26" i="18"/>
  <c r="H26" i="18"/>
  <c r="G26" i="18"/>
  <c r="F26" i="18"/>
  <c r="E26" i="18"/>
  <c r="D26" i="18"/>
  <c r="C26" i="18"/>
  <c r="B26" i="18"/>
  <c r="A26" i="18"/>
  <c r="I25" i="18"/>
  <c r="H25" i="18"/>
  <c r="G25" i="18"/>
  <c r="F25" i="18"/>
  <c r="E25" i="18"/>
  <c r="D25" i="18"/>
  <c r="C25" i="18"/>
  <c r="B25" i="18"/>
  <c r="A25" i="18"/>
  <c r="I24" i="18"/>
  <c r="H24" i="18"/>
  <c r="G24" i="18"/>
  <c r="F24" i="18"/>
  <c r="E24" i="18"/>
  <c r="D24" i="18"/>
  <c r="C24" i="18"/>
  <c r="B24" i="18"/>
  <c r="A24" i="18"/>
  <c r="I23" i="18"/>
  <c r="H23" i="18"/>
  <c r="G23" i="18"/>
  <c r="F23" i="18"/>
  <c r="E23" i="18"/>
  <c r="D23" i="18"/>
  <c r="C23" i="18"/>
  <c r="B23" i="18"/>
  <c r="A23" i="18"/>
  <c r="I22" i="18"/>
  <c r="H22" i="18"/>
  <c r="G22" i="18"/>
  <c r="F22" i="18"/>
  <c r="E22" i="18"/>
  <c r="D22" i="18"/>
  <c r="C22" i="18"/>
  <c r="B22" i="18"/>
  <c r="A22" i="18"/>
  <c r="I21" i="18"/>
  <c r="H21" i="18"/>
  <c r="G21" i="18"/>
  <c r="F21" i="18"/>
  <c r="E21" i="18"/>
  <c r="D21" i="18"/>
  <c r="C21" i="18"/>
  <c r="B21" i="18"/>
  <c r="A21" i="18"/>
  <c r="I20" i="18"/>
  <c r="H20" i="18"/>
  <c r="G20" i="18"/>
  <c r="F20" i="18"/>
  <c r="E20" i="18"/>
  <c r="D20" i="18"/>
  <c r="C20" i="18"/>
  <c r="B20" i="18"/>
  <c r="A20" i="18"/>
  <c r="I19" i="18"/>
  <c r="H19" i="18"/>
  <c r="G19" i="18"/>
  <c r="F19" i="18"/>
  <c r="E19" i="18"/>
  <c r="D19" i="18"/>
  <c r="C19" i="18"/>
  <c r="B19" i="18"/>
  <c r="A19" i="18"/>
  <c r="I18" i="18"/>
  <c r="H18" i="18"/>
  <c r="G18" i="18"/>
  <c r="F18" i="18"/>
  <c r="E18" i="18"/>
  <c r="D18" i="18"/>
  <c r="C18" i="18"/>
  <c r="B18" i="18"/>
  <c r="A18" i="18"/>
  <c r="I17" i="18"/>
  <c r="H17" i="18"/>
  <c r="G17" i="18"/>
  <c r="F17" i="18"/>
  <c r="E17" i="18"/>
  <c r="D17" i="18"/>
  <c r="C17" i="18"/>
  <c r="B17" i="18"/>
  <c r="A17" i="18"/>
  <c r="I16" i="18"/>
  <c r="H16" i="18"/>
  <c r="G16" i="18"/>
  <c r="F16" i="18"/>
  <c r="E16" i="18"/>
  <c r="D16" i="18"/>
  <c r="C16" i="18"/>
  <c r="B16" i="18"/>
  <c r="A16" i="18"/>
  <c r="I15" i="18"/>
  <c r="H15" i="18"/>
  <c r="G15" i="18"/>
  <c r="F15" i="18"/>
  <c r="E15" i="18"/>
  <c r="D15" i="18"/>
  <c r="C15" i="18"/>
  <c r="B15" i="18"/>
  <c r="A15" i="18"/>
  <c r="I14" i="18"/>
  <c r="H14" i="18"/>
  <c r="G14" i="18"/>
  <c r="F14" i="18"/>
  <c r="E14" i="18"/>
  <c r="D14" i="18"/>
  <c r="C14" i="18"/>
  <c r="B14" i="18"/>
  <c r="A14" i="18"/>
  <c r="I13" i="18"/>
  <c r="H13" i="18"/>
  <c r="G13" i="18"/>
  <c r="F13" i="18"/>
  <c r="E13" i="18"/>
  <c r="D13" i="18"/>
  <c r="C13" i="18"/>
  <c r="B13" i="18"/>
  <c r="A13" i="18"/>
  <c r="I12" i="18"/>
  <c r="H12" i="18"/>
  <c r="G12" i="18"/>
  <c r="F12" i="18"/>
  <c r="E12" i="18"/>
  <c r="D12" i="18"/>
  <c r="C12" i="18"/>
  <c r="B12" i="18"/>
  <c r="A12" i="18"/>
  <c r="I11" i="18"/>
  <c r="H11" i="18"/>
  <c r="G11" i="18"/>
  <c r="F11" i="18"/>
  <c r="E11" i="18"/>
  <c r="D11" i="18"/>
  <c r="C11" i="18"/>
  <c r="B11" i="18"/>
  <c r="A11" i="18"/>
  <c r="I10" i="18"/>
  <c r="H10" i="18"/>
  <c r="G10" i="18"/>
  <c r="F10" i="18"/>
  <c r="E10" i="18"/>
  <c r="D10" i="18"/>
  <c r="C10" i="18"/>
  <c r="B10" i="18"/>
  <c r="A10" i="18"/>
  <c r="I9" i="18"/>
  <c r="H9" i="18"/>
  <c r="G9" i="18"/>
  <c r="F9" i="18"/>
  <c r="E9" i="18"/>
  <c r="D9" i="18"/>
  <c r="C9" i="18"/>
  <c r="B9" i="18"/>
  <c r="A9" i="18"/>
  <c r="I8" i="18"/>
  <c r="H8" i="18"/>
  <c r="G8" i="18"/>
  <c r="F8" i="18"/>
  <c r="E8" i="18"/>
  <c r="D8" i="18"/>
  <c r="C8" i="18"/>
  <c r="B8" i="18"/>
  <c r="A8" i="18"/>
  <c r="I7" i="18"/>
  <c r="H7" i="18"/>
  <c r="G7" i="18"/>
  <c r="F7" i="18"/>
  <c r="E7" i="18"/>
  <c r="D7" i="18"/>
  <c r="C7" i="18"/>
  <c r="B7" i="18"/>
  <c r="A7" i="18"/>
  <c r="AZ3" i="18" s="1"/>
  <c r="I6" i="18"/>
  <c r="H6" i="18"/>
  <c r="G6" i="18"/>
  <c r="F6" i="18"/>
  <c r="E6" i="18"/>
  <c r="D6" i="18"/>
  <c r="C6" i="18"/>
  <c r="B6" i="18"/>
  <c r="A6" i="18"/>
  <c r="I5" i="18"/>
  <c r="H5" i="18"/>
  <c r="G5" i="18"/>
  <c r="F5" i="18"/>
  <c r="E5" i="18"/>
  <c r="D5" i="18"/>
  <c r="C5" i="18"/>
  <c r="B5" i="18"/>
  <c r="A5" i="18"/>
  <c r="I4" i="18"/>
  <c r="AZ4" i="18" s="1"/>
  <c r="H4" i="18"/>
  <c r="G4" i="18"/>
  <c r="F4" i="18"/>
  <c r="E4" i="18"/>
  <c r="D4" i="18"/>
  <c r="AZ9" i="18" s="1"/>
  <c r="C4" i="18"/>
  <c r="B4" i="18"/>
  <c r="A4" i="18"/>
  <c r="I3" i="18"/>
  <c r="H3" i="18"/>
  <c r="G3" i="18"/>
  <c r="F3" i="18"/>
  <c r="E3" i="18"/>
  <c r="D3" i="18"/>
  <c r="C3" i="18"/>
  <c r="B3" i="18"/>
  <c r="A3" i="18"/>
  <c r="BD9" i="18"/>
  <c r="BC9" i="18"/>
  <c r="BB9" i="18"/>
  <c r="BA9" i="18"/>
  <c r="BC8" i="18"/>
  <c r="BB8" i="18"/>
  <c r="BA8" i="18"/>
  <c r="BD6" i="18"/>
  <c r="BC6" i="18"/>
  <c r="BB6" i="18"/>
  <c r="BA6" i="18"/>
  <c r="BA4" i="18"/>
  <c r="BD3" i="18"/>
  <c r="BC3" i="18"/>
  <c r="BB3" i="18"/>
  <c r="BA3" i="18"/>
  <c r="AZ9" i="17"/>
  <c r="AW20" i="17"/>
  <c r="AW19" i="17"/>
  <c r="AW18" i="17"/>
  <c r="AW17" i="17"/>
  <c r="AW16" i="17"/>
  <c r="AW15" i="17"/>
  <c r="AW14" i="17"/>
  <c r="AW13" i="17"/>
  <c r="AW12" i="17"/>
  <c r="AW11" i="17"/>
  <c r="AW10" i="17"/>
  <c r="AW9" i="17"/>
  <c r="AW8" i="17"/>
  <c r="AW7" i="17"/>
  <c r="AW6" i="17"/>
  <c r="AW5" i="17"/>
  <c r="AW4" i="17"/>
  <c r="AW3" i="17"/>
  <c r="BD5" i="17" s="1"/>
  <c r="AM20" i="17"/>
  <c r="AM19" i="17"/>
  <c r="AM18" i="17"/>
  <c r="AM17" i="17"/>
  <c r="AM16" i="17"/>
  <c r="AM15" i="17"/>
  <c r="AM14" i="17"/>
  <c r="AM13" i="17"/>
  <c r="AM12" i="17"/>
  <c r="AM11" i="17"/>
  <c r="AM10" i="17"/>
  <c r="AM9" i="17"/>
  <c r="AM8" i="17"/>
  <c r="AM7" i="17"/>
  <c r="AM6" i="17"/>
  <c r="AM5" i="17"/>
  <c r="BC4" i="17" s="1"/>
  <c r="AM4" i="17"/>
  <c r="AM3" i="17"/>
  <c r="BC5" i="17" s="1"/>
  <c r="AC20" i="17"/>
  <c r="AC19" i="17"/>
  <c r="AC18" i="17"/>
  <c r="AC17" i="17"/>
  <c r="AC16" i="17"/>
  <c r="AC15" i="17"/>
  <c r="AC14" i="17"/>
  <c r="AC13" i="17"/>
  <c r="AC12" i="17"/>
  <c r="AC11" i="17"/>
  <c r="AC10" i="17"/>
  <c r="AC9" i="17"/>
  <c r="AC8" i="17"/>
  <c r="AC7" i="17"/>
  <c r="AC6" i="17"/>
  <c r="AC5" i="17"/>
  <c r="AC4" i="17"/>
  <c r="AC3" i="17"/>
  <c r="BB4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S5" i="17"/>
  <c r="BA5" i="17" s="1"/>
  <c r="S4" i="17"/>
  <c r="S3" i="17"/>
  <c r="I20" i="17"/>
  <c r="H20" i="17"/>
  <c r="G20" i="17"/>
  <c r="F20" i="17"/>
  <c r="E20" i="17"/>
  <c r="D20" i="17"/>
  <c r="C20" i="17"/>
  <c r="B20" i="17"/>
  <c r="A20" i="17"/>
  <c r="I19" i="17"/>
  <c r="H19" i="17"/>
  <c r="G19" i="17"/>
  <c r="F19" i="17"/>
  <c r="E19" i="17"/>
  <c r="D19" i="17"/>
  <c r="C19" i="17"/>
  <c r="B19" i="17"/>
  <c r="A19" i="17"/>
  <c r="I18" i="17"/>
  <c r="H18" i="17"/>
  <c r="G18" i="17"/>
  <c r="F18" i="17"/>
  <c r="E18" i="17"/>
  <c r="D18" i="17"/>
  <c r="C18" i="17"/>
  <c r="B18" i="17"/>
  <c r="A18" i="17"/>
  <c r="I17" i="17"/>
  <c r="H17" i="17"/>
  <c r="G17" i="17"/>
  <c r="F17" i="17"/>
  <c r="E17" i="17"/>
  <c r="D17" i="17"/>
  <c r="C17" i="17"/>
  <c r="B17" i="17"/>
  <c r="A17" i="17"/>
  <c r="I16" i="17"/>
  <c r="H16" i="17"/>
  <c r="G16" i="17"/>
  <c r="F16" i="17"/>
  <c r="E16" i="17"/>
  <c r="D16" i="17"/>
  <c r="C16" i="17"/>
  <c r="B16" i="17"/>
  <c r="A16" i="17"/>
  <c r="I15" i="17"/>
  <c r="H15" i="17"/>
  <c r="G15" i="17"/>
  <c r="F15" i="17"/>
  <c r="E15" i="17"/>
  <c r="D15" i="17"/>
  <c r="C15" i="17"/>
  <c r="B15" i="17"/>
  <c r="A15" i="17"/>
  <c r="I14" i="17"/>
  <c r="H14" i="17"/>
  <c r="G14" i="17"/>
  <c r="F14" i="17"/>
  <c r="E14" i="17"/>
  <c r="D14" i="17"/>
  <c r="C14" i="17"/>
  <c r="B14" i="17"/>
  <c r="A14" i="17"/>
  <c r="I13" i="17"/>
  <c r="H13" i="17"/>
  <c r="G13" i="17"/>
  <c r="F13" i="17"/>
  <c r="E13" i="17"/>
  <c r="D13" i="17"/>
  <c r="C13" i="17"/>
  <c r="B13" i="17"/>
  <c r="A13" i="17"/>
  <c r="I12" i="17"/>
  <c r="H12" i="17"/>
  <c r="G12" i="17"/>
  <c r="F12" i="17"/>
  <c r="E12" i="17"/>
  <c r="D12" i="17"/>
  <c r="C12" i="17"/>
  <c r="B12" i="17"/>
  <c r="A12" i="17"/>
  <c r="I11" i="17"/>
  <c r="H11" i="17"/>
  <c r="G11" i="17"/>
  <c r="F11" i="17"/>
  <c r="E11" i="17"/>
  <c r="D11" i="17"/>
  <c r="C11" i="17"/>
  <c r="B11" i="17"/>
  <c r="A11" i="17"/>
  <c r="I10" i="17"/>
  <c r="H10" i="17"/>
  <c r="G10" i="17"/>
  <c r="F10" i="17"/>
  <c r="E10" i="17"/>
  <c r="D10" i="17"/>
  <c r="C10" i="17"/>
  <c r="B10" i="17"/>
  <c r="A10" i="17"/>
  <c r="I9" i="17"/>
  <c r="H9" i="17"/>
  <c r="G9" i="17"/>
  <c r="F9" i="17"/>
  <c r="E9" i="17"/>
  <c r="D9" i="17"/>
  <c r="C9" i="17"/>
  <c r="B9" i="17"/>
  <c r="A9" i="17"/>
  <c r="I8" i="17"/>
  <c r="H8" i="17"/>
  <c r="G8" i="17"/>
  <c r="F8" i="17"/>
  <c r="E8" i="17"/>
  <c r="D8" i="17"/>
  <c r="C8" i="17"/>
  <c r="B8" i="17"/>
  <c r="A8" i="17"/>
  <c r="I7" i="17"/>
  <c r="H7" i="17"/>
  <c r="G7" i="17"/>
  <c r="F7" i="17"/>
  <c r="E7" i="17"/>
  <c r="D7" i="17"/>
  <c r="C7" i="17"/>
  <c r="B7" i="17"/>
  <c r="A7" i="17"/>
  <c r="AZ3" i="17" s="1"/>
  <c r="I6" i="17"/>
  <c r="H6" i="17"/>
  <c r="G6" i="17"/>
  <c r="F6" i="17"/>
  <c r="E6" i="17"/>
  <c r="D6" i="17"/>
  <c r="C6" i="17"/>
  <c r="B6" i="17"/>
  <c r="A6" i="17"/>
  <c r="I5" i="17"/>
  <c r="H5" i="17"/>
  <c r="G5" i="17"/>
  <c r="F5" i="17"/>
  <c r="E5" i="17"/>
  <c r="D5" i="17"/>
  <c r="C5" i="17"/>
  <c r="B5" i="17"/>
  <c r="A5" i="17"/>
  <c r="I4" i="17"/>
  <c r="AZ5" i="17" s="1"/>
  <c r="H4" i="17"/>
  <c r="G4" i="17"/>
  <c r="F4" i="17"/>
  <c r="E4" i="17"/>
  <c r="D4" i="17"/>
  <c r="AZ6" i="17" s="1"/>
  <c r="C4" i="17"/>
  <c r="B4" i="17"/>
  <c r="A4" i="17"/>
  <c r="I3" i="17"/>
  <c r="H3" i="17"/>
  <c r="G3" i="17"/>
  <c r="F3" i="17"/>
  <c r="E3" i="17"/>
  <c r="D3" i="17"/>
  <c r="C3" i="17"/>
  <c r="B3" i="17"/>
  <c r="A3" i="17"/>
  <c r="BD9" i="17"/>
  <c r="BC9" i="17"/>
  <c r="BB9" i="17"/>
  <c r="BA9" i="17"/>
  <c r="BD8" i="17"/>
  <c r="BC8" i="17"/>
  <c r="BB8" i="17"/>
  <c r="BA8" i="17"/>
  <c r="BA4" i="17"/>
  <c r="BD6" i="17"/>
  <c r="BC6" i="17"/>
  <c r="BB6" i="17"/>
  <c r="BA6" i="17"/>
  <c r="BD3" i="17"/>
  <c r="BC3" i="17"/>
  <c r="BB3" i="17"/>
  <c r="BA3" i="17"/>
  <c r="BD6" i="16"/>
  <c r="AW30" i="16"/>
  <c r="AW29" i="16"/>
  <c r="AW28" i="16"/>
  <c r="AW27" i="16"/>
  <c r="AW26" i="16"/>
  <c r="AW25" i="16"/>
  <c r="AW24" i="16"/>
  <c r="AW23" i="16"/>
  <c r="AW22" i="16"/>
  <c r="AW21" i="16"/>
  <c r="AW20" i="16"/>
  <c r="AW19" i="16"/>
  <c r="AW18" i="16"/>
  <c r="AW17" i="16"/>
  <c r="AW16" i="16"/>
  <c r="AW15" i="16"/>
  <c r="AW14" i="16"/>
  <c r="AW13" i="16"/>
  <c r="AW12" i="16"/>
  <c r="AW11" i="16"/>
  <c r="AW10" i="16"/>
  <c r="AW9" i="16"/>
  <c r="AW8" i="16"/>
  <c r="AW7" i="16"/>
  <c r="AW6" i="16"/>
  <c r="AW5" i="16"/>
  <c r="AW4" i="16"/>
  <c r="AW3" i="16"/>
  <c r="BD4" i="16" s="1"/>
  <c r="AM30" i="16"/>
  <c r="AM29" i="16"/>
  <c r="AM28" i="16"/>
  <c r="AM27" i="16"/>
  <c r="AM26" i="16"/>
  <c r="AM25" i="16"/>
  <c r="AM24" i="16"/>
  <c r="AM23" i="16"/>
  <c r="AM22" i="16"/>
  <c r="AM21" i="16"/>
  <c r="AM20" i="16"/>
  <c r="AM19" i="16"/>
  <c r="AM18" i="16"/>
  <c r="AM17" i="16"/>
  <c r="AM16" i="16"/>
  <c r="AM15" i="16"/>
  <c r="AM14" i="16"/>
  <c r="AM13" i="16"/>
  <c r="AM12" i="16"/>
  <c r="AM11" i="16"/>
  <c r="AM10" i="16"/>
  <c r="AM9" i="16"/>
  <c r="AM8" i="16"/>
  <c r="AM7" i="16"/>
  <c r="AM6" i="16"/>
  <c r="AM5" i="16"/>
  <c r="AM4" i="16"/>
  <c r="AM3" i="16"/>
  <c r="BC4" i="16" s="1"/>
  <c r="AC30" i="16"/>
  <c r="AC29" i="16"/>
  <c r="AC28" i="16"/>
  <c r="AC27" i="16"/>
  <c r="AC26" i="16"/>
  <c r="AC25" i="16"/>
  <c r="AC24" i="16"/>
  <c r="AC23" i="16"/>
  <c r="AC22" i="16"/>
  <c r="AC21" i="16"/>
  <c r="AC20" i="16"/>
  <c r="AC19" i="16"/>
  <c r="AC18" i="16"/>
  <c r="AC17" i="16"/>
  <c r="AC16" i="16"/>
  <c r="AC15" i="16"/>
  <c r="AC14" i="16"/>
  <c r="AC13" i="16"/>
  <c r="AC12" i="16"/>
  <c r="AC11" i="16"/>
  <c r="AC10" i="16"/>
  <c r="AC9" i="16"/>
  <c r="AC8" i="16"/>
  <c r="AC7" i="16"/>
  <c r="AC6" i="16"/>
  <c r="AC5" i="16"/>
  <c r="AC4" i="16"/>
  <c r="AC3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BA4" i="16" s="1"/>
  <c r="S3" i="16"/>
  <c r="I30" i="16"/>
  <c r="H30" i="16"/>
  <c r="G30" i="16"/>
  <c r="F30" i="16"/>
  <c r="E30" i="16"/>
  <c r="D30" i="16"/>
  <c r="C30" i="16"/>
  <c r="B30" i="16"/>
  <c r="A30" i="16"/>
  <c r="I29" i="16"/>
  <c r="H29" i="16"/>
  <c r="G29" i="16"/>
  <c r="F29" i="16"/>
  <c r="E29" i="16"/>
  <c r="D29" i="16"/>
  <c r="C29" i="16"/>
  <c r="B29" i="16"/>
  <c r="A29" i="16"/>
  <c r="I28" i="16"/>
  <c r="H28" i="16"/>
  <c r="G28" i="16"/>
  <c r="F28" i="16"/>
  <c r="E28" i="16"/>
  <c r="D28" i="16"/>
  <c r="C28" i="16"/>
  <c r="B28" i="16"/>
  <c r="A28" i="16"/>
  <c r="I27" i="16"/>
  <c r="H27" i="16"/>
  <c r="G27" i="16"/>
  <c r="F27" i="16"/>
  <c r="E27" i="16"/>
  <c r="D27" i="16"/>
  <c r="C27" i="16"/>
  <c r="B27" i="16"/>
  <c r="A27" i="16"/>
  <c r="I26" i="16"/>
  <c r="H26" i="16"/>
  <c r="G26" i="16"/>
  <c r="F26" i="16"/>
  <c r="E26" i="16"/>
  <c r="D26" i="16"/>
  <c r="C26" i="16"/>
  <c r="B26" i="16"/>
  <c r="A26" i="16"/>
  <c r="I25" i="16"/>
  <c r="H25" i="16"/>
  <c r="G25" i="16"/>
  <c r="F25" i="16"/>
  <c r="E25" i="16"/>
  <c r="D25" i="16"/>
  <c r="C25" i="16"/>
  <c r="B25" i="16"/>
  <c r="A25" i="16"/>
  <c r="I24" i="16"/>
  <c r="H24" i="16"/>
  <c r="G24" i="16"/>
  <c r="F24" i="16"/>
  <c r="E24" i="16"/>
  <c r="D24" i="16"/>
  <c r="C24" i="16"/>
  <c r="B24" i="16"/>
  <c r="A24" i="16"/>
  <c r="I23" i="16"/>
  <c r="H23" i="16"/>
  <c r="G23" i="16"/>
  <c r="F23" i="16"/>
  <c r="E23" i="16"/>
  <c r="D23" i="16"/>
  <c r="C23" i="16"/>
  <c r="B23" i="16"/>
  <c r="A23" i="16"/>
  <c r="I22" i="16"/>
  <c r="H22" i="16"/>
  <c r="G22" i="16"/>
  <c r="F22" i="16"/>
  <c r="E22" i="16"/>
  <c r="D22" i="16"/>
  <c r="C22" i="16"/>
  <c r="B22" i="16"/>
  <c r="A22" i="16"/>
  <c r="I21" i="16"/>
  <c r="H21" i="16"/>
  <c r="G21" i="16"/>
  <c r="F21" i="16"/>
  <c r="E21" i="16"/>
  <c r="D21" i="16"/>
  <c r="C21" i="16"/>
  <c r="B21" i="16"/>
  <c r="A21" i="16"/>
  <c r="I20" i="16"/>
  <c r="H20" i="16"/>
  <c r="G20" i="16"/>
  <c r="F20" i="16"/>
  <c r="E20" i="16"/>
  <c r="D20" i="16"/>
  <c r="C20" i="16"/>
  <c r="B20" i="16"/>
  <c r="A20" i="16"/>
  <c r="I19" i="16"/>
  <c r="H19" i="16"/>
  <c r="G19" i="16"/>
  <c r="F19" i="16"/>
  <c r="E19" i="16"/>
  <c r="D19" i="16"/>
  <c r="C19" i="16"/>
  <c r="B19" i="16"/>
  <c r="A19" i="16"/>
  <c r="I18" i="16"/>
  <c r="H18" i="16"/>
  <c r="G18" i="16"/>
  <c r="F18" i="16"/>
  <c r="E18" i="16"/>
  <c r="D18" i="16"/>
  <c r="C18" i="16"/>
  <c r="B18" i="16"/>
  <c r="A18" i="16"/>
  <c r="I17" i="16"/>
  <c r="H17" i="16"/>
  <c r="G17" i="16"/>
  <c r="F17" i="16"/>
  <c r="E17" i="16"/>
  <c r="D17" i="16"/>
  <c r="C17" i="16"/>
  <c r="B17" i="16"/>
  <c r="A17" i="16"/>
  <c r="I16" i="16"/>
  <c r="H16" i="16"/>
  <c r="G16" i="16"/>
  <c r="F16" i="16"/>
  <c r="E16" i="16"/>
  <c r="D16" i="16"/>
  <c r="C16" i="16"/>
  <c r="B16" i="16"/>
  <c r="A16" i="16"/>
  <c r="I15" i="16"/>
  <c r="H15" i="16"/>
  <c r="G15" i="16"/>
  <c r="F15" i="16"/>
  <c r="E15" i="16"/>
  <c r="D15" i="16"/>
  <c r="C15" i="16"/>
  <c r="B15" i="16"/>
  <c r="A15" i="16"/>
  <c r="I14" i="16"/>
  <c r="H14" i="16"/>
  <c r="G14" i="16"/>
  <c r="F14" i="16"/>
  <c r="E14" i="16"/>
  <c r="D14" i="16"/>
  <c r="C14" i="16"/>
  <c r="B14" i="16"/>
  <c r="A14" i="16"/>
  <c r="I13" i="16"/>
  <c r="H13" i="16"/>
  <c r="G13" i="16"/>
  <c r="F13" i="16"/>
  <c r="E13" i="16"/>
  <c r="D13" i="16"/>
  <c r="C13" i="16"/>
  <c r="B13" i="16"/>
  <c r="A13" i="16"/>
  <c r="I12" i="16"/>
  <c r="H12" i="16"/>
  <c r="G12" i="16"/>
  <c r="F12" i="16"/>
  <c r="E12" i="16"/>
  <c r="D12" i="16"/>
  <c r="C12" i="16"/>
  <c r="B12" i="16"/>
  <c r="A12" i="16"/>
  <c r="I11" i="16"/>
  <c r="H11" i="16"/>
  <c r="G11" i="16"/>
  <c r="F11" i="16"/>
  <c r="E11" i="16"/>
  <c r="D11" i="16"/>
  <c r="C11" i="16"/>
  <c r="B11" i="16"/>
  <c r="A11" i="16"/>
  <c r="I10" i="16"/>
  <c r="H10" i="16"/>
  <c r="G10" i="16"/>
  <c r="F10" i="16"/>
  <c r="E10" i="16"/>
  <c r="D10" i="16"/>
  <c r="C10" i="16"/>
  <c r="B10" i="16"/>
  <c r="A10" i="16"/>
  <c r="I9" i="16"/>
  <c r="H9" i="16"/>
  <c r="G9" i="16"/>
  <c r="F9" i="16"/>
  <c r="E9" i="16"/>
  <c r="D9" i="16"/>
  <c r="C9" i="16"/>
  <c r="B9" i="16"/>
  <c r="A9" i="16"/>
  <c r="I8" i="16"/>
  <c r="H8" i="16"/>
  <c r="G8" i="16"/>
  <c r="F8" i="16"/>
  <c r="E8" i="16"/>
  <c r="D8" i="16"/>
  <c r="C8" i="16"/>
  <c r="B8" i="16"/>
  <c r="A8" i="16"/>
  <c r="I7" i="16"/>
  <c r="H7" i="16"/>
  <c r="G7" i="16"/>
  <c r="F7" i="16"/>
  <c r="E7" i="16"/>
  <c r="D7" i="16"/>
  <c r="C7" i="16"/>
  <c r="B7" i="16"/>
  <c r="A7" i="16"/>
  <c r="I6" i="16"/>
  <c r="H6" i="16"/>
  <c r="G6" i="16"/>
  <c r="F6" i="16"/>
  <c r="E6" i="16"/>
  <c r="D6" i="16"/>
  <c r="C6" i="16"/>
  <c r="B6" i="16"/>
  <c r="A6" i="16"/>
  <c r="I5" i="16"/>
  <c r="H5" i="16"/>
  <c r="G5" i="16"/>
  <c r="F5" i="16"/>
  <c r="E5" i="16"/>
  <c r="D5" i="16"/>
  <c r="C5" i="16"/>
  <c r="B5" i="16"/>
  <c r="A5" i="16"/>
  <c r="I4" i="16"/>
  <c r="AZ5" i="16" s="1"/>
  <c r="H4" i="16"/>
  <c r="G4" i="16"/>
  <c r="F4" i="16"/>
  <c r="E4" i="16"/>
  <c r="D4" i="16"/>
  <c r="C4" i="16"/>
  <c r="B4" i="16"/>
  <c r="A4" i="16"/>
  <c r="AZ3" i="16" s="1"/>
  <c r="I3" i="16"/>
  <c r="H3" i="16"/>
  <c r="G3" i="16"/>
  <c r="F3" i="16"/>
  <c r="E3" i="16"/>
  <c r="D3" i="16"/>
  <c r="C3" i="16"/>
  <c r="B3" i="16"/>
  <c r="AZ9" i="16" s="1"/>
  <c r="A3" i="16"/>
  <c r="BD9" i="16"/>
  <c r="BC9" i="16"/>
  <c r="BB9" i="16"/>
  <c r="BA9" i="16"/>
  <c r="BD8" i="16"/>
  <c r="BC8" i="16"/>
  <c r="BB8" i="16"/>
  <c r="BA8" i="16"/>
  <c r="BC6" i="16"/>
  <c r="BB6" i="16"/>
  <c r="BA6" i="16"/>
  <c r="BD3" i="16"/>
  <c r="BC3" i="16"/>
  <c r="BB3" i="16"/>
  <c r="BA3" i="16"/>
  <c r="BB4" i="16"/>
  <c r="BD8" i="15"/>
  <c r="AW43" i="15"/>
  <c r="AW42" i="15"/>
  <c r="AW41" i="15"/>
  <c r="AW40" i="15"/>
  <c r="AW39" i="15"/>
  <c r="AW38" i="15"/>
  <c r="AW37" i="15"/>
  <c r="AW36" i="15"/>
  <c r="AW35" i="15"/>
  <c r="AW34" i="15"/>
  <c r="AW33" i="15"/>
  <c r="AW32" i="15"/>
  <c r="AW31" i="15"/>
  <c r="AW30" i="15"/>
  <c r="AW29" i="15"/>
  <c r="AW28" i="15"/>
  <c r="AW27" i="15"/>
  <c r="AW26" i="15"/>
  <c r="AW25" i="15"/>
  <c r="AW24" i="15"/>
  <c r="AW23" i="15"/>
  <c r="AW22" i="15"/>
  <c r="AW21" i="15"/>
  <c r="AW20" i="15"/>
  <c r="AW19" i="15"/>
  <c r="AW18" i="15"/>
  <c r="AW17" i="15"/>
  <c r="AW16" i="15"/>
  <c r="AW15" i="15"/>
  <c r="AW14" i="15"/>
  <c r="AW13" i="15"/>
  <c r="AW12" i="15"/>
  <c r="AW11" i="15"/>
  <c r="AW10" i="15"/>
  <c r="AW9" i="15"/>
  <c r="AW8" i="15"/>
  <c r="AW7" i="15"/>
  <c r="AW6" i="15"/>
  <c r="AW5" i="15"/>
  <c r="AW4" i="15"/>
  <c r="BD4" i="15" s="1"/>
  <c r="AW3" i="15"/>
  <c r="AM43" i="15"/>
  <c r="AM42" i="15"/>
  <c r="AM41" i="15"/>
  <c r="AM40" i="15"/>
  <c r="AM39" i="15"/>
  <c r="AM38" i="15"/>
  <c r="AM37" i="15"/>
  <c r="AM36" i="15"/>
  <c r="AM35" i="15"/>
  <c r="AM34" i="15"/>
  <c r="AM33" i="15"/>
  <c r="AM32" i="15"/>
  <c r="AM31" i="15"/>
  <c r="AM30" i="15"/>
  <c r="AM29" i="15"/>
  <c r="AM28" i="15"/>
  <c r="AM27" i="15"/>
  <c r="AM26" i="15"/>
  <c r="AM25" i="15"/>
  <c r="AM24" i="15"/>
  <c r="AM23" i="15"/>
  <c r="AM22" i="15"/>
  <c r="AM21" i="15"/>
  <c r="AM20" i="15"/>
  <c r="AM19" i="15"/>
  <c r="AM18" i="15"/>
  <c r="AM17" i="15"/>
  <c r="AM16" i="15"/>
  <c r="AM15" i="15"/>
  <c r="AM14" i="15"/>
  <c r="AM13" i="15"/>
  <c r="AM12" i="15"/>
  <c r="AM11" i="15"/>
  <c r="AM10" i="15"/>
  <c r="AM9" i="15"/>
  <c r="AM8" i="15"/>
  <c r="AM7" i="15"/>
  <c r="AM6" i="15"/>
  <c r="AM5" i="15"/>
  <c r="AM4" i="15"/>
  <c r="BC4" i="15" s="1"/>
  <c r="AM3" i="15"/>
  <c r="AC43" i="15"/>
  <c r="AC42" i="15"/>
  <c r="AC41" i="15"/>
  <c r="AC40" i="15"/>
  <c r="AC39" i="15"/>
  <c r="AC38" i="15"/>
  <c r="AC37" i="15"/>
  <c r="AC36" i="15"/>
  <c r="AC35" i="15"/>
  <c r="AC34" i="15"/>
  <c r="AC33" i="15"/>
  <c r="AC32" i="15"/>
  <c r="AC31" i="15"/>
  <c r="AC30" i="15"/>
  <c r="AC29" i="15"/>
  <c r="AC28" i="15"/>
  <c r="AC27" i="15"/>
  <c r="AC26" i="15"/>
  <c r="AC25" i="15"/>
  <c r="AC24" i="15"/>
  <c r="AC23" i="15"/>
  <c r="AC22" i="15"/>
  <c r="AC21" i="15"/>
  <c r="AC20" i="15"/>
  <c r="AC19" i="15"/>
  <c r="AC18" i="15"/>
  <c r="AC17" i="15"/>
  <c r="AC16" i="15"/>
  <c r="AC15" i="15"/>
  <c r="AC14" i="15"/>
  <c r="AC13" i="15"/>
  <c r="AC12" i="15"/>
  <c r="AC11" i="15"/>
  <c r="AC10" i="15"/>
  <c r="AC9" i="15"/>
  <c r="AC8" i="15"/>
  <c r="AC7" i="15"/>
  <c r="AC6" i="15"/>
  <c r="AC5" i="15"/>
  <c r="AC4" i="15"/>
  <c r="BB4" i="15" s="1"/>
  <c r="AC3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BA4" i="15" s="1"/>
  <c r="S3" i="15"/>
  <c r="I43" i="15"/>
  <c r="H43" i="15"/>
  <c r="G43" i="15"/>
  <c r="F43" i="15"/>
  <c r="E43" i="15"/>
  <c r="D43" i="15"/>
  <c r="C43" i="15"/>
  <c r="B43" i="15"/>
  <c r="A43" i="15"/>
  <c r="I42" i="15"/>
  <c r="H42" i="15"/>
  <c r="G42" i="15"/>
  <c r="F42" i="15"/>
  <c r="E42" i="15"/>
  <c r="D42" i="15"/>
  <c r="C42" i="15"/>
  <c r="B42" i="15"/>
  <c r="A42" i="15"/>
  <c r="I41" i="15"/>
  <c r="H41" i="15"/>
  <c r="G41" i="15"/>
  <c r="F41" i="15"/>
  <c r="E41" i="15"/>
  <c r="D41" i="15"/>
  <c r="C41" i="15"/>
  <c r="B41" i="15"/>
  <c r="A41" i="15"/>
  <c r="I40" i="15"/>
  <c r="H40" i="15"/>
  <c r="G40" i="15"/>
  <c r="F40" i="15"/>
  <c r="E40" i="15"/>
  <c r="D40" i="15"/>
  <c r="C40" i="15"/>
  <c r="B40" i="15"/>
  <c r="A40" i="15"/>
  <c r="I39" i="15"/>
  <c r="H39" i="15"/>
  <c r="G39" i="15"/>
  <c r="F39" i="15"/>
  <c r="E39" i="15"/>
  <c r="D39" i="15"/>
  <c r="C39" i="15"/>
  <c r="B39" i="15"/>
  <c r="A39" i="15"/>
  <c r="I38" i="15"/>
  <c r="H38" i="15"/>
  <c r="G38" i="15"/>
  <c r="F38" i="15"/>
  <c r="E38" i="15"/>
  <c r="D38" i="15"/>
  <c r="C38" i="15"/>
  <c r="B38" i="15"/>
  <c r="A38" i="15"/>
  <c r="I37" i="15"/>
  <c r="H37" i="15"/>
  <c r="G37" i="15"/>
  <c r="F37" i="15"/>
  <c r="E37" i="15"/>
  <c r="D37" i="15"/>
  <c r="C37" i="15"/>
  <c r="B37" i="15"/>
  <c r="A37" i="15"/>
  <c r="I36" i="15"/>
  <c r="H36" i="15"/>
  <c r="G36" i="15"/>
  <c r="F36" i="15"/>
  <c r="E36" i="15"/>
  <c r="D36" i="15"/>
  <c r="C36" i="15"/>
  <c r="B36" i="15"/>
  <c r="A36" i="15"/>
  <c r="I35" i="15"/>
  <c r="H35" i="15"/>
  <c r="G35" i="15"/>
  <c r="F35" i="15"/>
  <c r="E35" i="15"/>
  <c r="D35" i="15"/>
  <c r="C35" i="15"/>
  <c r="B35" i="15"/>
  <c r="A35" i="15"/>
  <c r="I34" i="15"/>
  <c r="H34" i="15"/>
  <c r="G34" i="15"/>
  <c r="F34" i="15"/>
  <c r="E34" i="15"/>
  <c r="D34" i="15"/>
  <c r="C34" i="15"/>
  <c r="B34" i="15"/>
  <c r="A34" i="15"/>
  <c r="I33" i="15"/>
  <c r="H33" i="15"/>
  <c r="G33" i="15"/>
  <c r="F33" i="15"/>
  <c r="E33" i="15"/>
  <c r="D33" i="15"/>
  <c r="C33" i="15"/>
  <c r="B33" i="15"/>
  <c r="A33" i="15"/>
  <c r="I32" i="15"/>
  <c r="H32" i="15"/>
  <c r="G32" i="15"/>
  <c r="F32" i="15"/>
  <c r="E32" i="15"/>
  <c r="D32" i="15"/>
  <c r="C32" i="15"/>
  <c r="B32" i="15"/>
  <c r="A32" i="15"/>
  <c r="I31" i="15"/>
  <c r="H31" i="15"/>
  <c r="G31" i="15"/>
  <c r="F31" i="15"/>
  <c r="E31" i="15"/>
  <c r="D31" i="15"/>
  <c r="C31" i="15"/>
  <c r="B31" i="15"/>
  <c r="A31" i="15"/>
  <c r="I30" i="15"/>
  <c r="H30" i="15"/>
  <c r="G30" i="15"/>
  <c r="F30" i="15"/>
  <c r="E30" i="15"/>
  <c r="D30" i="15"/>
  <c r="C30" i="15"/>
  <c r="B30" i="15"/>
  <c r="A30" i="15"/>
  <c r="I29" i="15"/>
  <c r="H29" i="15"/>
  <c r="G29" i="15"/>
  <c r="F29" i="15"/>
  <c r="E29" i="15"/>
  <c r="D29" i="15"/>
  <c r="C29" i="15"/>
  <c r="B29" i="15"/>
  <c r="A29" i="15"/>
  <c r="I28" i="15"/>
  <c r="H28" i="15"/>
  <c r="G28" i="15"/>
  <c r="F28" i="15"/>
  <c r="E28" i="15"/>
  <c r="D28" i="15"/>
  <c r="C28" i="15"/>
  <c r="B28" i="15"/>
  <c r="A28" i="15"/>
  <c r="I27" i="15"/>
  <c r="H27" i="15"/>
  <c r="G27" i="15"/>
  <c r="F27" i="15"/>
  <c r="E27" i="15"/>
  <c r="D27" i="15"/>
  <c r="C27" i="15"/>
  <c r="B27" i="15"/>
  <c r="A27" i="15"/>
  <c r="I26" i="15"/>
  <c r="H26" i="15"/>
  <c r="G26" i="15"/>
  <c r="F26" i="15"/>
  <c r="E26" i="15"/>
  <c r="D26" i="15"/>
  <c r="C26" i="15"/>
  <c r="B26" i="15"/>
  <c r="A26" i="15"/>
  <c r="I25" i="15"/>
  <c r="H25" i="15"/>
  <c r="G25" i="15"/>
  <c r="F25" i="15"/>
  <c r="E25" i="15"/>
  <c r="D25" i="15"/>
  <c r="C25" i="15"/>
  <c r="B25" i="15"/>
  <c r="A25" i="15"/>
  <c r="I24" i="15"/>
  <c r="H24" i="15"/>
  <c r="G24" i="15"/>
  <c r="F24" i="15"/>
  <c r="E24" i="15"/>
  <c r="D24" i="15"/>
  <c r="C24" i="15"/>
  <c r="B24" i="15"/>
  <c r="A24" i="15"/>
  <c r="I23" i="15"/>
  <c r="H23" i="15"/>
  <c r="G23" i="15"/>
  <c r="F23" i="15"/>
  <c r="E23" i="15"/>
  <c r="D23" i="15"/>
  <c r="C23" i="15"/>
  <c r="B23" i="15"/>
  <c r="A23" i="15"/>
  <c r="I22" i="15"/>
  <c r="H22" i="15"/>
  <c r="G22" i="15"/>
  <c r="F22" i="15"/>
  <c r="E22" i="15"/>
  <c r="D22" i="15"/>
  <c r="C22" i="15"/>
  <c r="B22" i="15"/>
  <c r="A22" i="15"/>
  <c r="I21" i="15"/>
  <c r="H21" i="15"/>
  <c r="G21" i="15"/>
  <c r="F21" i="15"/>
  <c r="E21" i="15"/>
  <c r="D21" i="15"/>
  <c r="C21" i="15"/>
  <c r="B21" i="15"/>
  <c r="A21" i="15"/>
  <c r="I20" i="15"/>
  <c r="H20" i="15"/>
  <c r="G20" i="15"/>
  <c r="F20" i="15"/>
  <c r="E20" i="15"/>
  <c r="D20" i="15"/>
  <c r="C20" i="15"/>
  <c r="B20" i="15"/>
  <c r="A20" i="15"/>
  <c r="I19" i="15"/>
  <c r="H19" i="15"/>
  <c r="G19" i="15"/>
  <c r="F19" i="15"/>
  <c r="E19" i="15"/>
  <c r="D19" i="15"/>
  <c r="C19" i="15"/>
  <c r="B19" i="15"/>
  <c r="A19" i="15"/>
  <c r="I18" i="15"/>
  <c r="H18" i="15"/>
  <c r="G18" i="15"/>
  <c r="F18" i="15"/>
  <c r="E18" i="15"/>
  <c r="D18" i="15"/>
  <c r="C18" i="15"/>
  <c r="B18" i="15"/>
  <c r="A18" i="15"/>
  <c r="I17" i="15"/>
  <c r="H17" i="15"/>
  <c r="G17" i="15"/>
  <c r="F17" i="15"/>
  <c r="E17" i="15"/>
  <c r="D17" i="15"/>
  <c r="C17" i="15"/>
  <c r="B17" i="15"/>
  <c r="A17" i="15"/>
  <c r="I16" i="15"/>
  <c r="H16" i="15"/>
  <c r="G16" i="15"/>
  <c r="F16" i="15"/>
  <c r="E16" i="15"/>
  <c r="D16" i="15"/>
  <c r="C16" i="15"/>
  <c r="B16" i="15"/>
  <c r="A16" i="15"/>
  <c r="I15" i="15"/>
  <c r="H15" i="15"/>
  <c r="G15" i="15"/>
  <c r="F15" i="15"/>
  <c r="E15" i="15"/>
  <c r="D15" i="15"/>
  <c r="C15" i="15"/>
  <c r="B15" i="15"/>
  <c r="A15" i="15"/>
  <c r="I14" i="15"/>
  <c r="H14" i="15"/>
  <c r="G14" i="15"/>
  <c r="F14" i="15"/>
  <c r="E14" i="15"/>
  <c r="D14" i="15"/>
  <c r="C14" i="15"/>
  <c r="B14" i="15"/>
  <c r="A14" i="15"/>
  <c r="I13" i="15"/>
  <c r="H13" i="15"/>
  <c r="G13" i="15"/>
  <c r="F13" i="15"/>
  <c r="E13" i="15"/>
  <c r="D13" i="15"/>
  <c r="C13" i="15"/>
  <c r="B13" i="15"/>
  <c r="A13" i="15"/>
  <c r="I12" i="15"/>
  <c r="H12" i="15"/>
  <c r="G12" i="15"/>
  <c r="F12" i="15"/>
  <c r="E12" i="15"/>
  <c r="D12" i="15"/>
  <c r="C12" i="15"/>
  <c r="B12" i="15"/>
  <c r="A12" i="15"/>
  <c r="I11" i="15"/>
  <c r="H11" i="15"/>
  <c r="G11" i="15"/>
  <c r="F11" i="15"/>
  <c r="E11" i="15"/>
  <c r="D11" i="15"/>
  <c r="C11" i="15"/>
  <c r="B11" i="15"/>
  <c r="A11" i="15"/>
  <c r="I10" i="15"/>
  <c r="H10" i="15"/>
  <c r="G10" i="15"/>
  <c r="F10" i="15"/>
  <c r="E10" i="15"/>
  <c r="D10" i="15"/>
  <c r="C10" i="15"/>
  <c r="B10" i="15"/>
  <c r="A10" i="15"/>
  <c r="I9" i="15"/>
  <c r="H9" i="15"/>
  <c r="G9" i="15"/>
  <c r="F9" i="15"/>
  <c r="E9" i="15"/>
  <c r="D9" i="15"/>
  <c r="C9" i="15"/>
  <c r="B9" i="15"/>
  <c r="A9" i="15"/>
  <c r="I8" i="15"/>
  <c r="H8" i="15"/>
  <c r="G8" i="15"/>
  <c r="F8" i="15"/>
  <c r="E8" i="15"/>
  <c r="D8" i="15"/>
  <c r="C8" i="15"/>
  <c r="B8" i="15"/>
  <c r="A8" i="15"/>
  <c r="I7" i="15"/>
  <c r="H7" i="15"/>
  <c r="G7" i="15"/>
  <c r="F7" i="15"/>
  <c r="E7" i="15"/>
  <c r="D7" i="15"/>
  <c r="C7" i="15"/>
  <c r="B7" i="15"/>
  <c r="A7" i="15"/>
  <c r="I6" i="15"/>
  <c r="H6" i="15"/>
  <c r="G6" i="15"/>
  <c r="F6" i="15"/>
  <c r="E6" i="15"/>
  <c r="D6" i="15"/>
  <c r="C6" i="15"/>
  <c r="B6" i="15"/>
  <c r="A6" i="15"/>
  <c r="I5" i="15"/>
  <c r="H5" i="15"/>
  <c r="G5" i="15"/>
  <c r="F5" i="15"/>
  <c r="E5" i="15"/>
  <c r="D5" i="15"/>
  <c r="C5" i="15"/>
  <c r="B5" i="15"/>
  <c r="A5" i="15"/>
  <c r="I4" i="15"/>
  <c r="H4" i="15"/>
  <c r="G4" i="15"/>
  <c r="F4" i="15"/>
  <c r="E4" i="15"/>
  <c r="D4" i="15"/>
  <c r="C4" i="15"/>
  <c r="B4" i="15"/>
  <c r="A4" i="15"/>
  <c r="I3" i="15"/>
  <c r="H3" i="15"/>
  <c r="G3" i="15"/>
  <c r="F3" i="15"/>
  <c r="E3" i="15"/>
  <c r="D3" i="15"/>
  <c r="C3" i="15"/>
  <c r="B3" i="15"/>
  <c r="A3" i="15"/>
  <c r="BD9" i="15"/>
  <c r="BC9" i="15"/>
  <c r="BB9" i="15"/>
  <c r="BA9" i="15"/>
  <c r="BC8" i="15"/>
  <c r="BB8" i="15"/>
  <c r="BA8" i="15"/>
  <c r="BD6" i="15"/>
  <c r="BC6" i="15"/>
  <c r="BB6" i="15"/>
  <c r="BA6" i="15"/>
  <c r="BD3" i="15"/>
  <c r="BC3" i="15"/>
  <c r="BB3" i="15"/>
  <c r="BA3" i="15"/>
  <c r="BA5" i="15"/>
  <c r="BD8" i="14"/>
  <c r="BD6" i="14"/>
  <c r="BD5" i="14"/>
  <c r="BD4" i="14"/>
  <c r="BD3" i="14"/>
  <c r="BC9" i="14"/>
  <c r="BC8" i="14"/>
  <c r="BC6" i="14"/>
  <c r="BC5" i="14"/>
  <c r="BC4" i="14"/>
  <c r="BC3" i="14"/>
  <c r="BB9" i="14"/>
  <c r="BB8" i="14"/>
  <c r="BB6" i="14"/>
  <c r="BB5" i="14"/>
  <c r="BB4" i="14"/>
  <c r="BB3" i="14"/>
  <c r="BA9" i="14"/>
  <c r="BA8" i="14"/>
  <c r="BA6" i="14"/>
  <c r="BA5" i="14"/>
  <c r="BA4" i="14"/>
  <c r="BA3" i="14"/>
  <c r="AZ9" i="14"/>
  <c r="AZ8" i="14"/>
  <c r="AZ6" i="14"/>
  <c r="AZ5" i="14"/>
  <c r="AZ4" i="14"/>
  <c r="AZ3" i="14"/>
  <c r="AW43" i="14"/>
  <c r="AW42" i="14"/>
  <c r="AW41" i="14"/>
  <c r="AW40" i="14"/>
  <c r="AW39" i="14"/>
  <c r="AW38" i="14"/>
  <c r="AW37" i="14"/>
  <c r="AW36" i="14"/>
  <c r="AW35" i="14"/>
  <c r="AW34" i="14"/>
  <c r="AW33" i="14"/>
  <c r="AW32" i="14"/>
  <c r="AW31" i="14"/>
  <c r="AW30" i="14"/>
  <c r="AW29" i="14"/>
  <c r="AW28" i="14"/>
  <c r="AW27" i="14"/>
  <c r="AW26" i="14"/>
  <c r="AW25" i="14"/>
  <c r="AW24" i="14"/>
  <c r="AW23" i="14"/>
  <c r="AW22" i="14"/>
  <c r="AW21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AW4" i="14"/>
  <c r="AW3" i="14"/>
  <c r="AM43" i="14"/>
  <c r="AM42" i="14"/>
  <c r="AM41" i="14"/>
  <c r="AM40" i="14"/>
  <c r="AM39" i="14"/>
  <c r="AM38" i="14"/>
  <c r="AM37" i="14"/>
  <c r="AM36" i="14"/>
  <c r="AM35" i="14"/>
  <c r="AM34" i="14"/>
  <c r="AM33" i="14"/>
  <c r="AM32" i="14"/>
  <c r="AM31" i="14"/>
  <c r="AM30" i="14"/>
  <c r="AM29" i="14"/>
  <c r="AM28" i="14"/>
  <c r="AM27" i="14"/>
  <c r="AM26" i="14"/>
  <c r="AM25" i="14"/>
  <c r="AM24" i="14"/>
  <c r="AM23" i="14"/>
  <c r="AM22" i="14"/>
  <c r="AM21" i="14"/>
  <c r="AM20" i="14"/>
  <c r="AM19" i="14"/>
  <c r="AM18" i="14"/>
  <c r="AM17" i="14"/>
  <c r="AM16" i="14"/>
  <c r="AM15" i="14"/>
  <c r="AM14" i="14"/>
  <c r="AM13" i="14"/>
  <c r="AM12" i="14"/>
  <c r="AM11" i="14"/>
  <c r="AM10" i="14"/>
  <c r="AM9" i="14"/>
  <c r="AM8" i="14"/>
  <c r="AM7" i="14"/>
  <c r="AM6" i="14"/>
  <c r="AM5" i="14"/>
  <c r="AM4" i="14"/>
  <c r="AM3" i="14"/>
  <c r="AC43" i="14"/>
  <c r="AC42" i="14"/>
  <c r="AC41" i="14"/>
  <c r="AC40" i="14"/>
  <c r="AC39" i="14"/>
  <c r="AC38" i="14"/>
  <c r="AC37" i="14"/>
  <c r="AC36" i="14"/>
  <c r="AC35" i="14"/>
  <c r="AC34" i="14"/>
  <c r="AC33" i="14"/>
  <c r="AC32" i="14"/>
  <c r="AC31" i="14"/>
  <c r="AC30" i="14"/>
  <c r="AC29" i="14"/>
  <c r="AC28" i="14"/>
  <c r="AC27" i="14"/>
  <c r="AC26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AC7" i="14"/>
  <c r="AC6" i="14"/>
  <c r="AC5" i="14"/>
  <c r="AC4" i="14"/>
  <c r="AC3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I43" i="14"/>
  <c r="H43" i="14"/>
  <c r="G43" i="14"/>
  <c r="F43" i="14"/>
  <c r="E43" i="14"/>
  <c r="D43" i="14"/>
  <c r="C43" i="14"/>
  <c r="B43" i="14"/>
  <c r="A43" i="14"/>
  <c r="I42" i="14"/>
  <c r="H42" i="14"/>
  <c r="G42" i="14"/>
  <c r="F42" i="14"/>
  <c r="E42" i="14"/>
  <c r="D42" i="14"/>
  <c r="C42" i="14"/>
  <c r="B42" i="14"/>
  <c r="A42" i="14"/>
  <c r="I41" i="14"/>
  <c r="H41" i="14"/>
  <c r="G41" i="14"/>
  <c r="F41" i="14"/>
  <c r="E41" i="14"/>
  <c r="D41" i="14"/>
  <c r="C41" i="14"/>
  <c r="B41" i="14"/>
  <c r="A41" i="14"/>
  <c r="I40" i="14"/>
  <c r="H40" i="14"/>
  <c r="G40" i="14"/>
  <c r="F40" i="14"/>
  <c r="E40" i="14"/>
  <c r="D40" i="14"/>
  <c r="C40" i="14"/>
  <c r="B40" i="14"/>
  <c r="A40" i="14"/>
  <c r="I39" i="14"/>
  <c r="H39" i="14"/>
  <c r="G39" i="14"/>
  <c r="F39" i="14"/>
  <c r="E39" i="14"/>
  <c r="D39" i="14"/>
  <c r="C39" i="14"/>
  <c r="B39" i="14"/>
  <c r="A39" i="14"/>
  <c r="I38" i="14"/>
  <c r="H38" i="14"/>
  <c r="G38" i="14"/>
  <c r="F38" i="14"/>
  <c r="E38" i="14"/>
  <c r="D38" i="14"/>
  <c r="C38" i="14"/>
  <c r="B38" i="14"/>
  <c r="A38" i="14"/>
  <c r="I37" i="14"/>
  <c r="H37" i="14"/>
  <c r="G37" i="14"/>
  <c r="F37" i="14"/>
  <c r="E37" i="14"/>
  <c r="D37" i="14"/>
  <c r="C37" i="14"/>
  <c r="B37" i="14"/>
  <c r="A37" i="14"/>
  <c r="I36" i="14"/>
  <c r="H36" i="14"/>
  <c r="G36" i="14"/>
  <c r="F36" i="14"/>
  <c r="E36" i="14"/>
  <c r="D36" i="14"/>
  <c r="C36" i="14"/>
  <c r="B36" i="14"/>
  <c r="A36" i="14"/>
  <c r="I35" i="14"/>
  <c r="H35" i="14"/>
  <c r="G35" i="14"/>
  <c r="F35" i="14"/>
  <c r="E35" i="14"/>
  <c r="D35" i="14"/>
  <c r="C35" i="14"/>
  <c r="B35" i="14"/>
  <c r="A35" i="14"/>
  <c r="I34" i="14"/>
  <c r="H34" i="14"/>
  <c r="G34" i="14"/>
  <c r="F34" i="14"/>
  <c r="E34" i="14"/>
  <c r="D34" i="14"/>
  <c r="C34" i="14"/>
  <c r="B34" i="14"/>
  <c r="A34" i="14"/>
  <c r="I33" i="14"/>
  <c r="H33" i="14"/>
  <c r="G33" i="14"/>
  <c r="F33" i="14"/>
  <c r="E33" i="14"/>
  <c r="D33" i="14"/>
  <c r="C33" i="14"/>
  <c r="B33" i="14"/>
  <c r="A33" i="14"/>
  <c r="I32" i="14"/>
  <c r="H32" i="14"/>
  <c r="G32" i="14"/>
  <c r="F32" i="14"/>
  <c r="E32" i="14"/>
  <c r="D32" i="14"/>
  <c r="C32" i="14"/>
  <c r="B32" i="14"/>
  <c r="A32" i="14"/>
  <c r="I31" i="14"/>
  <c r="H31" i="14"/>
  <c r="G31" i="14"/>
  <c r="F31" i="14"/>
  <c r="E31" i="14"/>
  <c r="D31" i="14"/>
  <c r="C31" i="14"/>
  <c r="B31" i="14"/>
  <c r="A31" i="14"/>
  <c r="I30" i="14"/>
  <c r="H30" i="14"/>
  <c r="G30" i="14"/>
  <c r="F30" i="14"/>
  <c r="E30" i="14"/>
  <c r="D30" i="14"/>
  <c r="C30" i="14"/>
  <c r="B30" i="14"/>
  <c r="A30" i="14"/>
  <c r="I29" i="14"/>
  <c r="H29" i="14"/>
  <c r="G29" i="14"/>
  <c r="F29" i="14"/>
  <c r="E29" i="14"/>
  <c r="D29" i="14"/>
  <c r="C29" i="14"/>
  <c r="B29" i="14"/>
  <c r="A29" i="14"/>
  <c r="I28" i="14"/>
  <c r="H28" i="14"/>
  <c r="G28" i="14"/>
  <c r="F28" i="14"/>
  <c r="E28" i="14"/>
  <c r="D28" i="14"/>
  <c r="C28" i="14"/>
  <c r="B28" i="14"/>
  <c r="A28" i="14"/>
  <c r="I27" i="14"/>
  <c r="H27" i="14"/>
  <c r="G27" i="14"/>
  <c r="F27" i="14"/>
  <c r="E27" i="14"/>
  <c r="D27" i="14"/>
  <c r="C27" i="14"/>
  <c r="B27" i="14"/>
  <c r="A27" i="14"/>
  <c r="I26" i="14"/>
  <c r="H26" i="14"/>
  <c r="G26" i="14"/>
  <c r="F26" i="14"/>
  <c r="E26" i="14"/>
  <c r="D26" i="14"/>
  <c r="C26" i="14"/>
  <c r="B26" i="14"/>
  <c r="A26" i="14"/>
  <c r="I25" i="14"/>
  <c r="H25" i="14"/>
  <c r="G25" i="14"/>
  <c r="F25" i="14"/>
  <c r="E25" i="14"/>
  <c r="D25" i="14"/>
  <c r="C25" i="14"/>
  <c r="B25" i="14"/>
  <c r="A25" i="14"/>
  <c r="I24" i="14"/>
  <c r="H24" i="14"/>
  <c r="G24" i="14"/>
  <c r="F24" i="14"/>
  <c r="E24" i="14"/>
  <c r="D24" i="14"/>
  <c r="C24" i="14"/>
  <c r="B24" i="14"/>
  <c r="A24" i="14"/>
  <c r="I23" i="14"/>
  <c r="H23" i="14"/>
  <c r="G23" i="14"/>
  <c r="F23" i="14"/>
  <c r="E23" i="14"/>
  <c r="D23" i="14"/>
  <c r="C23" i="14"/>
  <c r="B23" i="14"/>
  <c r="A23" i="14"/>
  <c r="I22" i="14"/>
  <c r="H22" i="14"/>
  <c r="G22" i="14"/>
  <c r="F22" i="14"/>
  <c r="E22" i="14"/>
  <c r="D22" i="14"/>
  <c r="C22" i="14"/>
  <c r="B22" i="14"/>
  <c r="A22" i="14"/>
  <c r="I21" i="14"/>
  <c r="H21" i="14"/>
  <c r="G21" i="14"/>
  <c r="F21" i="14"/>
  <c r="E21" i="14"/>
  <c r="D21" i="14"/>
  <c r="C21" i="14"/>
  <c r="B21" i="14"/>
  <c r="A21" i="14"/>
  <c r="I20" i="14"/>
  <c r="H20" i="14"/>
  <c r="G20" i="14"/>
  <c r="F20" i="14"/>
  <c r="E20" i="14"/>
  <c r="D20" i="14"/>
  <c r="C20" i="14"/>
  <c r="B20" i="14"/>
  <c r="A20" i="14"/>
  <c r="I19" i="14"/>
  <c r="H19" i="14"/>
  <c r="G19" i="14"/>
  <c r="F19" i="14"/>
  <c r="E19" i="14"/>
  <c r="D19" i="14"/>
  <c r="C19" i="14"/>
  <c r="B19" i="14"/>
  <c r="A19" i="14"/>
  <c r="I18" i="14"/>
  <c r="H18" i="14"/>
  <c r="G18" i="14"/>
  <c r="F18" i="14"/>
  <c r="E18" i="14"/>
  <c r="D18" i="14"/>
  <c r="C18" i="14"/>
  <c r="B18" i="14"/>
  <c r="A18" i="14"/>
  <c r="I17" i="14"/>
  <c r="H17" i="14"/>
  <c r="G17" i="14"/>
  <c r="F17" i="14"/>
  <c r="E17" i="14"/>
  <c r="D17" i="14"/>
  <c r="C17" i="14"/>
  <c r="B17" i="14"/>
  <c r="A17" i="14"/>
  <c r="I16" i="14"/>
  <c r="H16" i="14"/>
  <c r="G16" i="14"/>
  <c r="F16" i="14"/>
  <c r="E16" i="14"/>
  <c r="D16" i="14"/>
  <c r="C16" i="14"/>
  <c r="B16" i="14"/>
  <c r="A16" i="14"/>
  <c r="I15" i="14"/>
  <c r="H15" i="14"/>
  <c r="G15" i="14"/>
  <c r="F15" i="14"/>
  <c r="E15" i="14"/>
  <c r="D15" i="14"/>
  <c r="C15" i="14"/>
  <c r="B15" i="14"/>
  <c r="A15" i="14"/>
  <c r="I14" i="14"/>
  <c r="H14" i="14"/>
  <c r="G14" i="14"/>
  <c r="F14" i="14"/>
  <c r="E14" i="14"/>
  <c r="D14" i="14"/>
  <c r="C14" i="14"/>
  <c r="B14" i="14"/>
  <c r="A14" i="14"/>
  <c r="I13" i="14"/>
  <c r="H13" i="14"/>
  <c r="G13" i="14"/>
  <c r="F13" i="14"/>
  <c r="E13" i="14"/>
  <c r="D13" i="14"/>
  <c r="C13" i="14"/>
  <c r="B13" i="14"/>
  <c r="A13" i="14"/>
  <c r="I12" i="14"/>
  <c r="H12" i="14"/>
  <c r="G12" i="14"/>
  <c r="F12" i="14"/>
  <c r="E12" i="14"/>
  <c r="D12" i="14"/>
  <c r="C12" i="14"/>
  <c r="B12" i="14"/>
  <c r="A12" i="14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14"/>
  <c r="H11" i="14"/>
  <c r="G11" i="14"/>
  <c r="F11" i="14"/>
  <c r="E11" i="14"/>
  <c r="D11" i="14"/>
  <c r="C11" i="14"/>
  <c r="B11" i="14"/>
  <c r="A11" i="14"/>
  <c r="I10" i="14"/>
  <c r="H10" i="14"/>
  <c r="G10" i="14"/>
  <c r="F10" i="14"/>
  <c r="E10" i="14"/>
  <c r="D10" i="14"/>
  <c r="C10" i="14"/>
  <c r="B10" i="14"/>
  <c r="A10" i="14"/>
  <c r="I9" i="14"/>
  <c r="H9" i="14"/>
  <c r="G9" i="14"/>
  <c r="F9" i="14"/>
  <c r="E9" i="14"/>
  <c r="D9" i="14"/>
  <c r="C9" i="14"/>
  <c r="B9" i="14"/>
  <c r="A9" i="14"/>
  <c r="I8" i="14"/>
  <c r="H8" i="14"/>
  <c r="G8" i="14"/>
  <c r="F8" i="14"/>
  <c r="E8" i="14"/>
  <c r="D8" i="14"/>
  <c r="C8" i="14"/>
  <c r="B8" i="14"/>
  <c r="A8" i="14"/>
  <c r="I7" i="14"/>
  <c r="H7" i="14"/>
  <c r="G7" i="14"/>
  <c r="F7" i="14"/>
  <c r="E7" i="14"/>
  <c r="D7" i="14"/>
  <c r="C7" i="14"/>
  <c r="B7" i="14"/>
  <c r="A7" i="14"/>
  <c r="I6" i="14"/>
  <c r="H6" i="14"/>
  <c r="G6" i="14"/>
  <c r="F6" i="14"/>
  <c r="E6" i="14"/>
  <c r="D6" i="14"/>
  <c r="C6" i="14"/>
  <c r="B6" i="14"/>
  <c r="A6" i="14"/>
  <c r="I5" i="14"/>
  <c r="H5" i="14"/>
  <c r="G5" i="14"/>
  <c r="F5" i="14"/>
  <c r="E5" i="14"/>
  <c r="D5" i="14"/>
  <c r="C5" i="14"/>
  <c r="B5" i="14"/>
  <c r="A5" i="14"/>
  <c r="I4" i="14"/>
  <c r="H4" i="14"/>
  <c r="G4" i="14"/>
  <c r="F4" i="14"/>
  <c r="E4" i="14"/>
  <c r="D4" i="14"/>
  <c r="C4" i="14"/>
  <c r="B4" i="14"/>
  <c r="A4" i="14"/>
  <c r="I3" i="14"/>
  <c r="H3" i="14"/>
  <c r="G3" i="14"/>
  <c r="F3" i="14"/>
  <c r="E3" i="14"/>
  <c r="D3" i="14"/>
  <c r="C3" i="14"/>
  <c r="B3" i="14"/>
  <c r="A3" i="14"/>
  <c r="BD9" i="14"/>
  <c r="BB8" i="13"/>
  <c r="BB6" i="13"/>
  <c r="AW25" i="13"/>
  <c r="AW24" i="13"/>
  <c r="AW23" i="13"/>
  <c r="AW22" i="13"/>
  <c r="AW21" i="13"/>
  <c r="AW20" i="13"/>
  <c r="AW19" i="13"/>
  <c r="AW18" i="13"/>
  <c r="AW17" i="13"/>
  <c r="AW16" i="13"/>
  <c r="AW15" i="13"/>
  <c r="AW14" i="13"/>
  <c r="AW13" i="13"/>
  <c r="AW12" i="13"/>
  <c r="AW11" i="13"/>
  <c r="AW10" i="13"/>
  <c r="AW9" i="13"/>
  <c r="AW8" i="13"/>
  <c r="AW7" i="13"/>
  <c r="AW6" i="13"/>
  <c r="AW5" i="13"/>
  <c r="AW4" i="13"/>
  <c r="BD5" i="13" s="1"/>
  <c r="AW3" i="13"/>
  <c r="AM25" i="13"/>
  <c r="AM24" i="13"/>
  <c r="AM23" i="13"/>
  <c r="AM22" i="13"/>
  <c r="AM21" i="13"/>
  <c r="AM20" i="13"/>
  <c r="AM19" i="13"/>
  <c r="AM18" i="13"/>
  <c r="AM17" i="13"/>
  <c r="AM16" i="13"/>
  <c r="AM15" i="13"/>
  <c r="AM14" i="13"/>
  <c r="AM13" i="13"/>
  <c r="AM12" i="13"/>
  <c r="AM11" i="13"/>
  <c r="AM10" i="13"/>
  <c r="AM9" i="13"/>
  <c r="AM8" i="13"/>
  <c r="AM7" i="13"/>
  <c r="AM6" i="13"/>
  <c r="AM5" i="13"/>
  <c r="AM4" i="13"/>
  <c r="AM3" i="13"/>
  <c r="BC4" i="13" s="1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8" i="13"/>
  <c r="AC7" i="13"/>
  <c r="AC6" i="13"/>
  <c r="BB4" i="13" s="1"/>
  <c r="AC5" i="13"/>
  <c r="AC4" i="13"/>
  <c r="AC3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BA4" i="13" s="1"/>
  <c r="S5" i="13"/>
  <c r="S4" i="13"/>
  <c r="S3" i="13"/>
  <c r="I25" i="13"/>
  <c r="H25" i="13"/>
  <c r="G25" i="13"/>
  <c r="F25" i="13"/>
  <c r="E25" i="13"/>
  <c r="D25" i="13"/>
  <c r="C25" i="13"/>
  <c r="B25" i="13"/>
  <c r="A25" i="13"/>
  <c r="I24" i="13"/>
  <c r="H24" i="13"/>
  <c r="G24" i="13"/>
  <c r="F24" i="13"/>
  <c r="E24" i="13"/>
  <c r="D24" i="13"/>
  <c r="C24" i="13"/>
  <c r="B24" i="13"/>
  <c r="A24" i="13"/>
  <c r="I23" i="13"/>
  <c r="H23" i="13"/>
  <c r="G23" i="13"/>
  <c r="F23" i="13"/>
  <c r="E23" i="13"/>
  <c r="D23" i="13"/>
  <c r="C23" i="13"/>
  <c r="B23" i="13"/>
  <c r="A23" i="13"/>
  <c r="I22" i="13"/>
  <c r="H22" i="13"/>
  <c r="G22" i="13"/>
  <c r="F22" i="13"/>
  <c r="E22" i="13"/>
  <c r="D22" i="13"/>
  <c r="C22" i="13"/>
  <c r="B22" i="13"/>
  <c r="A22" i="13"/>
  <c r="I21" i="13"/>
  <c r="H21" i="13"/>
  <c r="G21" i="13"/>
  <c r="F21" i="13"/>
  <c r="E21" i="13"/>
  <c r="D21" i="13"/>
  <c r="C21" i="13"/>
  <c r="B21" i="13"/>
  <c r="A21" i="13"/>
  <c r="I20" i="13"/>
  <c r="H20" i="13"/>
  <c r="G20" i="13"/>
  <c r="F20" i="13"/>
  <c r="E20" i="13"/>
  <c r="D20" i="13"/>
  <c r="C20" i="13"/>
  <c r="B20" i="13"/>
  <c r="A20" i="13"/>
  <c r="I19" i="13"/>
  <c r="H19" i="13"/>
  <c r="G19" i="13"/>
  <c r="F19" i="13"/>
  <c r="E19" i="13"/>
  <c r="D19" i="13"/>
  <c r="C19" i="13"/>
  <c r="B19" i="13"/>
  <c r="A19" i="13"/>
  <c r="I18" i="13"/>
  <c r="H18" i="13"/>
  <c r="G18" i="13"/>
  <c r="F18" i="13"/>
  <c r="E18" i="13"/>
  <c r="D18" i="13"/>
  <c r="C18" i="13"/>
  <c r="B18" i="13"/>
  <c r="A18" i="13"/>
  <c r="I17" i="13"/>
  <c r="H17" i="13"/>
  <c r="G17" i="13"/>
  <c r="F17" i="13"/>
  <c r="E17" i="13"/>
  <c r="D17" i="13"/>
  <c r="C17" i="13"/>
  <c r="B17" i="13"/>
  <c r="A17" i="13"/>
  <c r="I16" i="13"/>
  <c r="H16" i="13"/>
  <c r="G16" i="13"/>
  <c r="F16" i="13"/>
  <c r="E16" i="13"/>
  <c r="D16" i="13"/>
  <c r="C16" i="13"/>
  <c r="B16" i="13"/>
  <c r="A16" i="13"/>
  <c r="I15" i="13"/>
  <c r="H15" i="13"/>
  <c r="G15" i="13"/>
  <c r="F15" i="13"/>
  <c r="E15" i="13"/>
  <c r="D15" i="13"/>
  <c r="C15" i="13"/>
  <c r="B15" i="13"/>
  <c r="A15" i="13"/>
  <c r="I14" i="13"/>
  <c r="H14" i="13"/>
  <c r="G14" i="13"/>
  <c r="F14" i="13"/>
  <c r="E14" i="13"/>
  <c r="D14" i="13"/>
  <c r="C14" i="13"/>
  <c r="B14" i="13"/>
  <c r="A14" i="13"/>
  <c r="I13" i="13"/>
  <c r="H13" i="13"/>
  <c r="G13" i="13"/>
  <c r="F13" i="13"/>
  <c r="E13" i="13"/>
  <c r="D13" i="13"/>
  <c r="C13" i="13"/>
  <c r="B13" i="13"/>
  <c r="A13" i="13"/>
  <c r="I12" i="13"/>
  <c r="H12" i="13"/>
  <c r="G12" i="13"/>
  <c r="F12" i="13"/>
  <c r="E12" i="13"/>
  <c r="D12" i="13"/>
  <c r="C12" i="13"/>
  <c r="B12" i="13"/>
  <c r="A12" i="13"/>
  <c r="I11" i="13"/>
  <c r="H11" i="13"/>
  <c r="G11" i="13"/>
  <c r="F11" i="13"/>
  <c r="E11" i="13"/>
  <c r="D11" i="13"/>
  <c r="C11" i="13"/>
  <c r="B11" i="13"/>
  <c r="A11" i="13"/>
  <c r="I10" i="13"/>
  <c r="H10" i="13"/>
  <c r="G10" i="13"/>
  <c r="F10" i="13"/>
  <c r="E10" i="13"/>
  <c r="D10" i="13"/>
  <c r="C10" i="13"/>
  <c r="B10" i="13"/>
  <c r="A10" i="13"/>
  <c r="I9" i="13"/>
  <c r="H9" i="13"/>
  <c r="G9" i="13"/>
  <c r="F9" i="13"/>
  <c r="E9" i="13"/>
  <c r="D9" i="13"/>
  <c r="C9" i="13"/>
  <c r="B9" i="13"/>
  <c r="A9" i="13"/>
  <c r="I8" i="13"/>
  <c r="H8" i="13"/>
  <c r="G8" i="13"/>
  <c r="F8" i="13"/>
  <c r="E8" i="13"/>
  <c r="D8" i="13"/>
  <c r="C8" i="13"/>
  <c r="B8" i="13"/>
  <c r="A8" i="13"/>
  <c r="I7" i="13"/>
  <c r="H7" i="13"/>
  <c r="G7" i="13"/>
  <c r="F7" i="13"/>
  <c r="E7" i="13"/>
  <c r="D7" i="13"/>
  <c r="C7" i="13"/>
  <c r="B7" i="13"/>
  <c r="A7" i="13"/>
  <c r="I6" i="13"/>
  <c r="H6" i="13"/>
  <c r="G6" i="13"/>
  <c r="F6" i="13"/>
  <c r="E6" i="13"/>
  <c r="D6" i="13"/>
  <c r="C6" i="13"/>
  <c r="B6" i="13"/>
  <c r="A6" i="13"/>
  <c r="I5" i="13"/>
  <c r="H5" i="13"/>
  <c r="G5" i="13"/>
  <c r="F5" i="13"/>
  <c r="E5" i="13"/>
  <c r="D5" i="13"/>
  <c r="AZ6" i="13" s="1"/>
  <c r="C5" i="13"/>
  <c r="B5" i="13"/>
  <c r="A5" i="13"/>
  <c r="I4" i="13"/>
  <c r="AZ5" i="13" s="1"/>
  <c r="H4" i="13"/>
  <c r="G4" i="13"/>
  <c r="F4" i="13"/>
  <c r="E4" i="13"/>
  <c r="D4" i="13"/>
  <c r="C4" i="13"/>
  <c r="B4" i="13"/>
  <c r="A4" i="13"/>
  <c r="I3" i="13"/>
  <c r="H3" i="13"/>
  <c r="G3" i="13"/>
  <c r="F3" i="13"/>
  <c r="E3" i="13"/>
  <c r="D3" i="13"/>
  <c r="C3" i="13"/>
  <c r="B3" i="13"/>
  <c r="A3" i="13"/>
  <c r="BD9" i="13"/>
  <c r="BC9" i="13"/>
  <c r="BB9" i="13"/>
  <c r="BA9" i="13"/>
  <c r="BD8" i="13"/>
  <c r="BC8" i="13"/>
  <c r="BA8" i="13"/>
  <c r="BD6" i="13"/>
  <c r="BC6" i="13"/>
  <c r="BA6" i="13"/>
  <c r="BD4" i="13"/>
  <c r="BD3" i="13"/>
  <c r="BC3" i="13"/>
  <c r="BB3" i="13"/>
  <c r="BA3" i="13"/>
  <c r="BD9" i="12"/>
  <c r="BD8" i="12"/>
  <c r="BD6" i="12"/>
  <c r="BD5" i="12"/>
  <c r="BD4" i="12"/>
  <c r="BD3" i="12"/>
  <c r="AW36" i="12"/>
  <c r="AW35" i="12"/>
  <c r="AW34" i="12"/>
  <c r="AW33" i="12"/>
  <c r="AW32" i="12"/>
  <c r="AW31" i="12"/>
  <c r="AW30" i="12"/>
  <c r="AW29" i="12"/>
  <c r="AW28" i="12"/>
  <c r="AW27" i="12"/>
  <c r="AW26" i="12"/>
  <c r="AW25" i="12"/>
  <c r="AW24" i="12"/>
  <c r="AW23" i="12"/>
  <c r="AW22" i="12"/>
  <c r="AW21" i="12"/>
  <c r="AW20" i="12"/>
  <c r="AW19" i="12"/>
  <c r="AW18" i="12"/>
  <c r="AW17" i="12"/>
  <c r="AW16" i="12"/>
  <c r="AW15" i="12"/>
  <c r="AW14" i="12"/>
  <c r="AW13" i="12"/>
  <c r="AW12" i="12"/>
  <c r="AW11" i="12"/>
  <c r="AW10" i="12"/>
  <c r="AW9" i="12"/>
  <c r="AW8" i="12"/>
  <c r="AW7" i="12"/>
  <c r="AW6" i="12"/>
  <c r="AW5" i="12"/>
  <c r="AW4" i="12"/>
  <c r="AW3" i="12"/>
  <c r="BC9" i="12"/>
  <c r="BC8" i="12"/>
  <c r="BC6" i="12"/>
  <c r="BC5" i="12"/>
  <c r="BC4" i="12"/>
  <c r="BC3" i="12"/>
  <c r="BB9" i="12"/>
  <c r="BB8" i="12"/>
  <c r="BB6" i="12"/>
  <c r="BA9" i="12"/>
  <c r="BA8" i="12"/>
  <c r="AZ8" i="12"/>
  <c r="BA6" i="12"/>
  <c r="BB5" i="12"/>
  <c r="BB4" i="12"/>
  <c r="BB3" i="12"/>
  <c r="BA3" i="12"/>
  <c r="AM36" i="12"/>
  <c r="AM35" i="12"/>
  <c r="AM34" i="12"/>
  <c r="AM33" i="12"/>
  <c r="AM32" i="12"/>
  <c r="AM31" i="12"/>
  <c r="AM30" i="12"/>
  <c r="AM29" i="12"/>
  <c r="AM28" i="12"/>
  <c r="AM27" i="12"/>
  <c r="AM26" i="12"/>
  <c r="AM25" i="12"/>
  <c r="AM24" i="12"/>
  <c r="AM23" i="12"/>
  <c r="AM22" i="12"/>
  <c r="AM21" i="12"/>
  <c r="AM20" i="12"/>
  <c r="AM19" i="12"/>
  <c r="AM18" i="12"/>
  <c r="AM17" i="12"/>
  <c r="AM16" i="12"/>
  <c r="AM15" i="12"/>
  <c r="AM14" i="12"/>
  <c r="AM13" i="12"/>
  <c r="AM12" i="12"/>
  <c r="AM11" i="12"/>
  <c r="AM10" i="12"/>
  <c r="AM9" i="12"/>
  <c r="AM8" i="12"/>
  <c r="AM7" i="12"/>
  <c r="AM6" i="12"/>
  <c r="AM5" i="12"/>
  <c r="AM4" i="12"/>
  <c r="AM3" i="12"/>
  <c r="AC36" i="12"/>
  <c r="AC35" i="12"/>
  <c r="AC34" i="12"/>
  <c r="AC33" i="12"/>
  <c r="AC32" i="12"/>
  <c r="AC31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AC13" i="12"/>
  <c r="AC12" i="12"/>
  <c r="AC11" i="12"/>
  <c r="AC10" i="12"/>
  <c r="AC9" i="12"/>
  <c r="AC8" i="12"/>
  <c r="AC7" i="12"/>
  <c r="AC6" i="12"/>
  <c r="AC5" i="12"/>
  <c r="AC4" i="12"/>
  <c r="AC3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S3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B3" i="20" l="1"/>
  <c r="BB8" i="20"/>
  <c r="BA4" i="20"/>
  <c r="BB4" i="20"/>
  <c r="AZ3" i="21"/>
  <c r="AZ5" i="21"/>
  <c r="BB5" i="21"/>
  <c r="BA4" i="21"/>
  <c r="BC5" i="21"/>
  <c r="AZ9" i="21"/>
  <c r="BB5" i="20"/>
  <c r="AZ6" i="20"/>
  <c r="AZ3" i="20"/>
  <c r="AZ4" i="20"/>
  <c r="AZ9" i="20"/>
  <c r="AZ8" i="20"/>
  <c r="AZ5" i="20"/>
  <c r="BD5" i="20"/>
  <c r="BA5" i="20"/>
  <c r="BC5" i="19"/>
  <c r="BA4" i="19"/>
  <c r="BA5" i="19"/>
  <c r="AZ8" i="19"/>
  <c r="AZ5" i="19"/>
  <c r="BB5" i="19"/>
  <c r="AZ6" i="19"/>
  <c r="BD5" i="18"/>
  <c r="BC5" i="18"/>
  <c r="AZ8" i="18"/>
  <c r="AZ5" i="18"/>
  <c r="AZ6" i="18"/>
  <c r="BB5" i="18"/>
  <c r="BB5" i="17"/>
  <c r="AZ8" i="17"/>
  <c r="AZ4" i="17"/>
  <c r="BD4" i="17"/>
  <c r="BD5" i="16"/>
  <c r="BA5" i="16"/>
  <c r="AZ4" i="16"/>
  <c r="AZ8" i="16"/>
  <c r="BB5" i="16"/>
  <c r="AZ6" i="16"/>
  <c r="BC5" i="16"/>
  <c r="BD5" i="15"/>
  <c r="AZ9" i="15"/>
  <c r="AZ3" i="15"/>
  <c r="AZ5" i="15"/>
  <c r="AZ4" i="15"/>
  <c r="AZ8" i="15"/>
  <c r="AZ6" i="15"/>
  <c r="BB5" i="15"/>
  <c r="BC5" i="15"/>
  <c r="BA5" i="13"/>
  <c r="AZ4" i="13"/>
  <c r="AZ8" i="13"/>
  <c r="AZ3" i="13"/>
  <c r="AZ9" i="13"/>
  <c r="BB5" i="13"/>
  <c r="BC5" i="13"/>
  <c r="BA5" i="12"/>
  <c r="H3" i="12"/>
  <c r="G3" i="12"/>
  <c r="F3" i="12"/>
  <c r="E3" i="12"/>
  <c r="D3" i="12"/>
  <c r="AZ6" i="12" s="1"/>
  <c r="C3" i="12"/>
  <c r="B3" i="12"/>
  <c r="A3" i="12"/>
  <c r="AZ4" i="12" l="1"/>
  <c r="AZ5" i="12"/>
  <c r="AZ3" i="12"/>
  <c r="AZ9" i="12"/>
  <c r="BA4" i="12"/>
  <c r="X9" i="10"/>
  <c r="V16" i="4" s="1"/>
  <c r="W9" i="10"/>
  <c r="V15" i="4" s="1"/>
  <c r="X8" i="10"/>
  <c r="U16" i="4" s="1"/>
  <c r="W8" i="10"/>
  <c r="U15" i="4" s="1"/>
  <c r="W3" i="10"/>
  <c r="Q15" i="4" s="1"/>
  <c r="V12" i="4"/>
  <c r="V10" i="4"/>
  <c r="V9" i="4"/>
  <c r="V6" i="4"/>
  <c r="V4" i="4"/>
  <c r="O10" i="4"/>
  <c r="O6" i="4"/>
  <c r="O4" i="4"/>
  <c r="U12" i="4" l="1"/>
  <c r="AH8" i="9"/>
  <c r="AH9" i="9"/>
  <c r="AG9" i="9"/>
  <c r="O12" i="4" s="1"/>
  <c r="AF9" i="9"/>
  <c r="H12" i="4" s="1"/>
  <c r="AG8" i="9"/>
  <c r="N12" i="4" s="1"/>
  <c r="AF8" i="9"/>
  <c r="G12" i="4" s="1"/>
  <c r="AF8" i="8"/>
  <c r="G13" i="4" s="1"/>
  <c r="AG8" i="8"/>
  <c r="AH9" i="8"/>
  <c r="V13" i="4" s="1"/>
  <c r="AH8" i="8"/>
  <c r="AG9" i="8"/>
  <c r="O13" i="4" s="1"/>
  <c r="AF9" i="8"/>
  <c r="H13" i="4" s="1"/>
  <c r="AG8" i="7"/>
  <c r="AH8" i="7"/>
  <c r="AH9" i="7"/>
  <c r="AF8" i="7"/>
  <c r="G9" i="4" s="1"/>
  <c r="AG9" i="7"/>
  <c r="O9" i="4" s="1"/>
  <c r="AF9" i="7"/>
  <c r="H9" i="4" s="1"/>
  <c r="U9" i="4"/>
  <c r="AH8" i="6"/>
  <c r="AH9" i="6"/>
  <c r="V8" i="4" s="1"/>
  <c r="AG9" i="6"/>
  <c r="O8" i="4" s="1"/>
  <c r="AF9" i="6"/>
  <c r="H8" i="4" s="1"/>
  <c r="AG8" i="6"/>
  <c r="AF8" i="6"/>
  <c r="G8" i="4" s="1"/>
  <c r="AH9" i="5"/>
  <c r="AH8" i="5"/>
  <c r="AG9" i="5"/>
  <c r="AG8" i="5"/>
  <c r="AF9" i="5"/>
  <c r="H10" i="4" s="1"/>
  <c r="AF8" i="5"/>
  <c r="G10" i="4" s="1"/>
  <c r="AH8" i="2"/>
  <c r="AG9" i="2"/>
  <c r="O5" i="4" s="1"/>
  <c r="AF9" i="2"/>
  <c r="H5" i="4" s="1"/>
  <c r="AF8" i="2"/>
  <c r="AH9" i="2"/>
  <c r="V5" i="4" s="1"/>
  <c r="AG8" i="2"/>
  <c r="AG8" i="1"/>
  <c r="AG9" i="1"/>
  <c r="AH9" i="1"/>
  <c r="AH8" i="1"/>
  <c r="AF9" i="1"/>
  <c r="H4" i="4" s="1"/>
  <c r="AF8" i="1"/>
  <c r="AG8" i="3"/>
  <c r="AG9" i="3"/>
  <c r="AF9" i="3"/>
  <c r="H6" i="4" s="1"/>
  <c r="AF8" i="3"/>
  <c r="AH9" i="3"/>
  <c r="AH8" i="3"/>
  <c r="B12" i="4"/>
  <c r="T12" i="4"/>
  <c r="B13" i="4"/>
  <c r="C13" i="4"/>
  <c r="J13" i="4"/>
  <c r="K13" i="4"/>
  <c r="L13" i="4"/>
  <c r="M13" i="4"/>
  <c r="N13" i="4"/>
  <c r="U13" i="4"/>
  <c r="B8" i="4"/>
  <c r="D8" i="4"/>
  <c r="E8" i="4"/>
  <c r="F8" i="4"/>
  <c r="J8" i="4"/>
  <c r="K8" i="4"/>
  <c r="L8" i="4"/>
  <c r="M8" i="4"/>
  <c r="N8" i="4"/>
  <c r="U8" i="4"/>
  <c r="B9" i="4"/>
  <c r="K9" i="4"/>
  <c r="L9" i="4"/>
  <c r="N9" i="4"/>
  <c r="Q9" i="4"/>
  <c r="R9" i="4"/>
  <c r="S9" i="4"/>
  <c r="T9" i="4"/>
  <c r="B10" i="4"/>
  <c r="F10" i="4"/>
  <c r="J10" i="4"/>
  <c r="K10" i="4"/>
  <c r="L10" i="4"/>
  <c r="M10" i="4"/>
  <c r="N10" i="4"/>
  <c r="Q10" i="4"/>
  <c r="R10" i="4"/>
  <c r="S10" i="4"/>
  <c r="T10" i="4"/>
  <c r="U10" i="4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S23" i="9"/>
  <c r="AC22" i="9"/>
  <c r="S22" i="9"/>
  <c r="AC21" i="9"/>
  <c r="S21" i="9"/>
  <c r="AC20" i="9"/>
  <c r="S20" i="9"/>
  <c r="I20" i="9"/>
  <c r="AC19" i="9"/>
  <c r="S19" i="9"/>
  <c r="I19" i="9"/>
  <c r="AC18" i="9"/>
  <c r="S18" i="9"/>
  <c r="I18" i="9"/>
  <c r="AC17" i="9"/>
  <c r="S17" i="9"/>
  <c r="I17" i="9"/>
  <c r="AC16" i="9"/>
  <c r="S16" i="9"/>
  <c r="I16" i="9"/>
  <c r="AC15" i="9"/>
  <c r="S15" i="9"/>
  <c r="I15" i="9"/>
  <c r="AC14" i="9"/>
  <c r="S14" i="9"/>
  <c r="I14" i="9"/>
  <c r="AC13" i="9"/>
  <c r="S13" i="9"/>
  <c r="I13" i="9"/>
  <c r="AC12" i="9"/>
  <c r="S12" i="9"/>
  <c r="I12" i="9"/>
  <c r="AC11" i="9"/>
  <c r="S11" i="9"/>
  <c r="I11" i="9"/>
  <c r="AC10" i="9"/>
  <c r="S10" i="9"/>
  <c r="I10" i="9"/>
  <c r="AC9" i="9"/>
  <c r="S9" i="9"/>
  <c r="I9" i="9"/>
  <c r="AC8" i="9"/>
  <c r="S8" i="9"/>
  <c r="I8" i="9"/>
  <c r="AC7" i="9"/>
  <c r="S7" i="9"/>
  <c r="I7" i="9"/>
  <c r="AH6" i="9"/>
  <c r="AG6" i="9"/>
  <c r="M12" i="4" s="1"/>
  <c r="AF6" i="9"/>
  <c r="F12" i="4" s="1"/>
  <c r="AC6" i="9"/>
  <c r="S6" i="9"/>
  <c r="I6" i="9"/>
  <c r="AC5" i="9"/>
  <c r="S5" i="9"/>
  <c r="I5" i="9"/>
  <c r="AC4" i="9"/>
  <c r="AH5" i="9" s="1"/>
  <c r="S12" i="4" s="1"/>
  <c r="S4" i="9"/>
  <c r="I4" i="9"/>
  <c r="AH3" i="9"/>
  <c r="Q12" i="4" s="1"/>
  <c r="AG3" i="9"/>
  <c r="J12" i="4" s="1"/>
  <c r="AF3" i="9"/>
  <c r="C12" i="4" s="1"/>
  <c r="AC3" i="9"/>
  <c r="S3" i="9"/>
  <c r="I3" i="9"/>
  <c r="AF4" i="9" s="1"/>
  <c r="D12" i="4" s="1"/>
  <c r="X6" i="10"/>
  <c r="T16" i="4" s="1"/>
  <c r="W6" i="10"/>
  <c r="T15" i="4" s="1"/>
  <c r="X3" i="10"/>
  <c r="Q16" i="4" s="1"/>
  <c r="AG6" i="8"/>
  <c r="AG5" i="8"/>
  <c r="AG3" i="8"/>
  <c r="AF3" i="8"/>
  <c r="S59" i="8"/>
  <c r="S58" i="8"/>
  <c r="AC3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AC59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I43" i="8"/>
  <c r="S42" i="8"/>
  <c r="I42" i="8"/>
  <c r="S41" i="8"/>
  <c r="I41" i="8"/>
  <c r="S40" i="8"/>
  <c r="I40" i="8"/>
  <c r="S39" i="8"/>
  <c r="I39" i="8"/>
  <c r="S38" i="8"/>
  <c r="I38" i="8"/>
  <c r="S37" i="8"/>
  <c r="I37" i="8"/>
  <c r="S36" i="8"/>
  <c r="I36" i="8"/>
  <c r="S35" i="8"/>
  <c r="I35" i="8"/>
  <c r="S34" i="8"/>
  <c r="I34" i="8"/>
  <c r="S33" i="8"/>
  <c r="I33" i="8"/>
  <c r="S32" i="8"/>
  <c r="I32" i="8"/>
  <c r="S31" i="8"/>
  <c r="I31" i="8"/>
  <c r="S30" i="8"/>
  <c r="I30" i="8"/>
  <c r="S29" i="8"/>
  <c r="I29" i="8"/>
  <c r="S28" i="8"/>
  <c r="I28" i="8"/>
  <c r="S27" i="8"/>
  <c r="I27" i="8"/>
  <c r="S26" i="8"/>
  <c r="I26" i="8"/>
  <c r="S25" i="8"/>
  <c r="I25" i="8"/>
  <c r="S24" i="8"/>
  <c r="I24" i="8"/>
  <c r="S23" i="8"/>
  <c r="I23" i="8"/>
  <c r="S22" i="8"/>
  <c r="I22" i="8"/>
  <c r="S21" i="8"/>
  <c r="I21" i="8"/>
  <c r="S20" i="8"/>
  <c r="I20" i="8"/>
  <c r="S19" i="8"/>
  <c r="I19" i="8"/>
  <c r="S18" i="8"/>
  <c r="I18" i="8"/>
  <c r="S17" i="8"/>
  <c r="I17" i="8"/>
  <c r="S16" i="8"/>
  <c r="I16" i="8"/>
  <c r="S15" i="8"/>
  <c r="S14" i="8"/>
  <c r="I14" i="8"/>
  <c r="S13" i="8"/>
  <c r="I13" i="8"/>
  <c r="S12" i="8"/>
  <c r="I12" i="8"/>
  <c r="S11" i="8"/>
  <c r="I11" i="8"/>
  <c r="S10" i="8"/>
  <c r="I10" i="8"/>
  <c r="S9" i="8"/>
  <c r="I9" i="8"/>
  <c r="S8" i="8"/>
  <c r="I8" i="8"/>
  <c r="S7" i="8"/>
  <c r="I7" i="8"/>
  <c r="AH6" i="8"/>
  <c r="T13" i="4" s="1"/>
  <c r="AF6" i="8"/>
  <c r="F13" i="4" s="1"/>
  <c r="S6" i="8"/>
  <c r="I6" i="8"/>
  <c r="S5" i="8"/>
  <c r="I5" i="8"/>
  <c r="S4" i="8"/>
  <c r="I4" i="8"/>
  <c r="AH3" i="8"/>
  <c r="Q13" i="4" s="1"/>
  <c r="S3" i="8"/>
  <c r="I3" i="8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S24" i="7"/>
  <c r="AC23" i="7"/>
  <c r="S23" i="7"/>
  <c r="AC22" i="7"/>
  <c r="S22" i="7"/>
  <c r="AC21" i="7"/>
  <c r="S21" i="7"/>
  <c r="AC20" i="7"/>
  <c r="S20" i="7"/>
  <c r="I20" i="7"/>
  <c r="AC19" i="7"/>
  <c r="S19" i="7"/>
  <c r="I19" i="7"/>
  <c r="AC18" i="7"/>
  <c r="S18" i="7"/>
  <c r="I18" i="7"/>
  <c r="AC17" i="7"/>
  <c r="S17" i="7"/>
  <c r="I17" i="7"/>
  <c r="AC16" i="7"/>
  <c r="S16" i="7"/>
  <c r="I16" i="7"/>
  <c r="AC15" i="7"/>
  <c r="S15" i="7"/>
  <c r="I15" i="7"/>
  <c r="AC14" i="7"/>
  <c r="S14" i="7"/>
  <c r="I14" i="7"/>
  <c r="AC13" i="7"/>
  <c r="S13" i="7"/>
  <c r="I13" i="7"/>
  <c r="AC12" i="7"/>
  <c r="S12" i="7"/>
  <c r="I12" i="7"/>
  <c r="AC11" i="7"/>
  <c r="S11" i="7"/>
  <c r="I11" i="7"/>
  <c r="AC10" i="7"/>
  <c r="S10" i="7"/>
  <c r="I10" i="7"/>
  <c r="AC9" i="7"/>
  <c r="S9" i="7"/>
  <c r="I9" i="7"/>
  <c r="AC8" i="7"/>
  <c r="S8" i="7"/>
  <c r="I8" i="7"/>
  <c r="AC7" i="7"/>
  <c r="S7" i="7"/>
  <c r="I7" i="7"/>
  <c r="AH6" i="7"/>
  <c r="AG6" i="7"/>
  <c r="M9" i="4" s="1"/>
  <c r="AF6" i="7"/>
  <c r="F9" i="4" s="1"/>
  <c r="AC6" i="7"/>
  <c r="S6" i="7"/>
  <c r="I6" i="7"/>
  <c r="AC5" i="7"/>
  <c r="S5" i="7"/>
  <c r="I5" i="7"/>
  <c r="AC4" i="7"/>
  <c r="S4" i="7"/>
  <c r="I4" i="7"/>
  <c r="AH3" i="7"/>
  <c r="AG3" i="7"/>
  <c r="J9" i="4" s="1"/>
  <c r="AF3" i="7"/>
  <c r="C9" i="4" s="1"/>
  <c r="AC3" i="7"/>
  <c r="S3" i="7"/>
  <c r="I3" i="7"/>
  <c r="AC59" i="6"/>
  <c r="AC58" i="6"/>
  <c r="AC57" i="6"/>
  <c r="AC56" i="6"/>
  <c r="AC55" i="6"/>
  <c r="AC54" i="6"/>
  <c r="AC53" i="6"/>
  <c r="AC52" i="6"/>
  <c r="AC51" i="6"/>
  <c r="AC50" i="6"/>
  <c r="AC49" i="6"/>
  <c r="AC48" i="6"/>
  <c r="AC47" i="6"/>
  <c r="AC46" i="6"/>
  <c r="AC45" i="6"/>
  <c r="AC44" i="6"/>
  <c r="AC43" i="6"/>
  <c r="AC42" i="6"/>
  <c r="AC41" i="6"/>
  <c r="AC40" i="6"/>
  <c r="AC39" i="6"/>
  <c r="AC38" i="6"/>
  <c r="AC37" i="6"/>
  <c r="AC36" i="6"/>
  <c r="S36" i="6"/>
  <c r="AC35" i="6"/>
  <c r="S35" i="6"/>
  <c r="AC34" i="6"/>
  <c r="S34" i="6"/>
  <c r="AC33" i="6"/>
  <c r="S33" i="6"/>
  <c r="AC32" i="6"/>
  <c r="S32" i="6"/>
  <c r="AC31" i="6"/>
  <c r="S31" i="6"/>
  <c r="AC30" i="6"/>
  <c r="S30" i="6"/>
  <c r="I30" i="6"/>
  <c r="AC29" i="6"/>
  <c r="S29" i="6"/>
  <c r="I29" i="6"/>
  <c r="AC28" i="6"/>
  <c r="S28" i="6"/>
  <c r="I28" i="6"/>
  <c r="AC27" i="6"/>
  <c r="S27" i="6"/>
  <c r="I27" i="6"/>
  <c r="AC26" i="6"/>
  <c r="S26" i="6"/>
  <c r="I26" i="6"/>
  <c r="AC25" i="6"/>
  <c r="S25" i="6"/>
  <c r="I25" i="6"/>
  <c r="AC24" i="6"/>
  <c r="S24" i="6"/>
  <c r="I24" i="6"/>
  <c r="AC23" i="6"/>
  <c r="S23" i="6"/>
  <c r="I23" i="6"/>
  <c r="AC22" i="6"/>
  <c r="S22" i="6"/>
  <c r="I22" i="6"/>
  <c r="AC21" i="6"/>
  <c r="S21" i="6"/>
  <c r="I21" i="6"/>
  <c r="AC20" i="6"/>
  <c r="S20" i="6"/>
  <c r="I20" i="6"/>
  <c r="AC19" i="6"/>
  <c r="S19" i="6"/>
  <c r="I19" i="6"/>
  <c r="AC18" i="6"/>
  <c r="S18" i="6"/>
  <c r="I18" i="6"/>
  <c r="AC17" i="6"/>
  <c r="S17" i="6"/>
  <c r="I17" i="6"/>
  <c r="AC16" i="6"/>
  <c r="S16" i="6"/>
  <c r="I16" i="6"/>
  <c r="AC15" i="6"/>
  <c r="S15" i="6"/>
  <c r="I15" i="6"/>
  <c r="AC14" i="6"/>
  <c r="S14" i="6"/>
  <c r="I14" i="6"/>
  <c r="AC13" i="6"/>
  <c r="S13" i="6"/>
  <c r="I13" i="6"/>
  <c r="AC12" i="6"/>
  <c r="S12" i="6"/>
  <c r="I12" i="6"/>
  <c r="AC11" i="6"/>
  <c r="S11" i="6"/>
  <c r="I11" i="6"/>
  <c r="AC10" i="6"/>
  <c r="S10" i="6"/>
  <c r="I10" i="6"/>
  <c r="AC9" i="6"/>
  <c r="S9" i="6"/>
  <c r="I9" i="6"/>
  <c r="AC8" i="6"/>
  <c r="S8" i="6"/>
  <c r="I8" i="6"/>
  <c r="AC7" i="6"/>
  <c r="S7" i="6"/>
  <c r="I7" i="6"/>
  <c r="AH6" i="6"/>
  <c r="T8" i="4" s="1"/>
  <c r="AG6" i="6"/>
  <c r="AF6" i="6"/>
  <c r="AC6" i="6"/>
  <c r="S6" i="6"/>
  <c r="I6" i="6"/>
  <c r="AC5" i="6"/>
  <c r="S5" i="6"/>
  <c r="I5" i="6"/>
  <c r="AC4" i="6"/>
  <c r="S4" i="6"/>
  <c r="I4" i="6"/>
  <c r="AH3" i="6"/>
  <c r="Q8" i="4" s="1"/>
  <c r="AG3" i="6"/>
  <c r="AF3" i="6"/>
  <c r="C8" i="4" s="1"/>
  <c r="AC3" i="6"/>
  <c r="S3" i="6"/>
  <c r="I3" i="6"/>
  <c r="AH6" i="5"/>
  <c r="AH5" i="5"/>
  <c r="AH4" i="5"/>
  <c r="AH3" i="5"/>
  <c r="AG6" i="5"/>
  <c r="AG5" i="5"/>
  <c r="AG4" i="5"/>
  <c r="AG3" i="5"/>
  <c r="AF3" i="5"/>
  <c r="C10" i="4" s="1"/>
  <c r="AC72" i="5"/>
  <c r="AC71" i="5"/>
  <c r="AC70" i="5"/>
  <c r="S57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S56" i="5"/>
  <c r="AC55" i="5"/>
  <c r="S55" i="5"/>
  <c r="AC54" i="5"/>
  <c r="S54" i="5"/>
  <c r="AC53" i="5"/>
  <c r="S53" i="5"/>
  <c r="AC52" i="5"/>
  <c r="S52" i="5"/>
  <c r="AC51" i="5"/>
  <c r="S51" i="5"/>
  <c r="AC50" i="5"/>
  <c r="S50" i="5"/>
  <c r="AC49" i="5"/>
  <c r="S49" i="5"/>
  <c r="AC48" i="5"/>
  <c r="S48" i="5"/>
  <c r="AC47" i="5"/>
  <c r="S47" i="5"/>
  <c r="AC46" i="5"/>
  <c r="S46" i="5"/>
  <c r="AC45" i="5"/>
  <c r="S45" i="5"/>
  <c r="AC44" i="5"/>
  <c r="S44" i="5"/>
  <c r="I44" i="5"/>
  <c r="AC43" i="5"/>
  <c r="S43" i="5"/>
  <c r="I43" i="5"/>
  <c r="AC42" i="5"/>
  <c r="S42" i="5"/>
  <c r="I42" i="5"/>
  <c r="AC41" i="5"/>
  <c r="S41" i="5"/>
  <c r="I41" i="5"/>
  <c r="AC40" i="5"/>
  <c r="S40" i="5"/>
  <c r="I40" i="5"/>
  <c r="AC39" i="5"/>
  <c r="S39" i="5"/>
  <c r="I39" i="5"/>
  <c r="AC38" i="5"/>
  <c r="S38" i="5"/>
  <c r="I38" i="5"/>
  <c r="AC37" i="5"/>
  <c r="S37" i="5"/>
  <c r="I37" i="5"/>
  <c r="AC36" i="5"/>
  <c r="S36" i="5"/>
  <c r="I36" i="5"/>
  <c r="AC35" i="5"/>
  <c r="S35" i="5"/>
  <c r="I35" i="5"/>
  <c r="AC34" i="5"/>
  <c r="S34" i="5"/>
  <c r="I34" i="5"/>
  <c r="AC33" i="5"/>
  <c r="S33" i="5"/>
  <c r="I33" i="5"/>
  <c r="AC32" i="5"/>
  <c r="S32" i="5"/>
  <c r="I32" i="5"/>
  <c r="AC31" i="5"/>
  <c r="S31" i="5"/>
  <c r="I31" i="5"/>
  <c r="AC30" i="5"/>
  <c r="S30" i="5"/>
  <c r="I30" i="5"/>
  <c r="AC29" i="5"/>
  <c r="S29" i="5"/>
  <c r="I29" i="5"/>
  <c r="AC28" i="5"/>
  <c r="S28" i="5"/>
  <c r="I28" i="5"/>
  <c r="AC27" i="5"/>
  <c r="S27" i="5"/>
  <c r="I27" i="5"/>
  <c r="AC26" i="5"/>
  <c r="S26" i="5"/>
  <c r="I26" i="5"/>
  <c r="AC25" i="5"/>
  <c r="S25" i="5"/>
  <c r="I25" i="5"/>
  <c r="AC24" i="5"/>
  <c r="S24" i="5"/>
  <c r="I24" i="5"/>
  <c r="AC23" i="5"/>
  <c r="S23" i="5"/>
  <c r="I23" i="5"/>
  <c r="AC22" i="5"/>
  <c r="S22" i="5"/>
  <c r="I22" i="5"/>
  <c r="AC21" i="5"/>
  <c r="S21" i="5"/>
  <c r="I21" i="5"/>
  <c r="AC20" i="5"/>
  <c r="S20" i="5"/>
  <c r="I20" i="5"/>
  <c r="AC19" i="5"/>
  <c r="S19" i="5"/>
  <c r="I19" i="5"/>
  <c r="AC18" i="5"/>
  <c r="S18" i="5"/>
  <c r="I18" i="5"/>
  <c r="AC17" i="5"/>
  <c r="S17" i="5"/>
  <c r="I17" i="5"/>
  <c r="AC16" i="5"/>
  <c r="S16" i="5"/>
  <c r="I16" i="5"/>
  <c r="AC15" i="5"/>
  <c r="S15" i="5"/>
  <c r="AC14" i="5"/>
  <c r="S14" i="5"/>
  <c r="I14" i="5"/>
  <c r="AC13" i="5"/>
  <c r="S13" i="5"/>
  <c r="I13" i="5"/>
  <c r="AC12" i="5"/>
  <c r="S12" i="5"/>
  <c r="I12" i="5"/>
  <c r="AC11" i="5"/>
  <c r="S11" i="5"/>
  <c r="I11" i="5"/>
  <c r="AC10" i="5"/>
  <c r="S10" i="5"/>
  <c r="I10" i="5"/>
  <c r="AC9" i="5"/>
  <c r="S9" i="5"/>
  <c r="I9" i="5"/>
  <c r="AC8" i="5"/>
  <c r="S8" i="5"/>
  <c r="I8" i="5"/>
  <c r="AC7" i="5"/>
  <c r="S7" i="5"/>
  <c r="I7" i="5"/>
  <c r="AF6" i="5"/>
  <c r="AC6" i="5"/>
  <c r="S6" i="5"/>
  <c r="I6" i="5"/>
  <c r="AC5" i="5"/>
  <c r="S5" i="5"/>
  <c r="I5" i="5"/>
  <c r="AC4" i="5"/>
  <c r="S4" i="5"/>
  <c r="I4" i="5"/>
  <c r="AC3" i="5"/>
  <c r="S3" i="5"/>
  <c r="I3" i="5"/>
  <c r="AF4" i="5" s="1"/>
  <c r="D10" i="4" s="1"/>
  <c r="AH4" i="9" l="1"/>
  <c r="R12" i="4" s="1"/>
  <c r="AH5" i="8"/>
  <c r="S13" i="4" s="1"/>
  <c r="AG5" i="9"/>
  <c r="L12" i="4" s="1"/>
  <c r="AF5" i="9"/>
  <c r="E12" i="4" s="1"/>
  <c r="AG4" i="9"/>
  <c r="K12" i="4" s="1"/>
  <c r="X5" i="10"/>
  <c r="S16" i="4" s="1"/>
  <c r="X4" i="10"/>
  <c r="R16" i="4" s="1"/>
  <c r="W5" i="10"/>
  <c r="S15" i="4" s="1"/>
  <c r="W4" i="10"/>
  <c r="R15" i="4" s="1"/>
  <c r="AF4" i="8"/>
  <c r="D13" i="4" s="1"/>
  <c r="AF5" i="8"/>
  <c r="E13" i="4" s="1"/>
  <c r="AH4" i="8"/>
  <c r="R13" i="4" s="1"/>
  <c r="AG4" i="8"/>
  <c r="AH5" i="7"/>
  <c r="AG4" i="7"/>
  <c r="AH4" i="7"/>
  <c r="AG5" i="7"/>
  <c r="AF5" i="7"/>
  <c r="E9" i="4" s="1"/>
  <c r="AF4" i="7"/>
  <c r="D9" i="4" s="1"/>
  <c r="AH5" i="6"/>
  <c r="S8" i="4" s="1"/>
  <c r="AF4" i="6"/>
  <c r="AF5" i="6"/>
  <c r="AH4" i="6"/>
  <c r="R8" i="4" s="1"/>
  <c r="AG5" i="6"/>
  <c r="AG4" i="6"/>
  <c r="AF5" i="5"/>
  <c r="E10" i="4" s="1"/>
  <c r="U6" i="4"/>
  <c r="N6" i="4"/>
  <c r="G6" i="4"/>
  <c r="T6" i="4"/>
  <c r="M6" i="4"/>
  <c r="S6" i="4"/>
  <c r="L6" i="4"/>
  <c r="R6" i="4"/>
  <c r="K6" i="4"/>
  <c r="Q6" i="4"/>
  <c r="J6" i="4"/>
  <c r="B6" i="4"/>
  <c r="U5" i="4"/>
  <c r="N5" i="4"/>
  <c r="G5" i="4"/>
  <c r="T5" i="4"/>
  <c r="F5" i="4"/>
  <c r="S5" i="4"/>
  <c r="E5" i="4"/>
  <c r="R5" i="4"/>
  <c r="D5" i="4"/>
  <c r="J5" i="4"/>
  <c r="Q2" i="4"/>
  <c r="J2" i="4"/>
  <c r="B5" i="4"/>
  <c r="U4" i="4"/>
  <c r="N4" i="4"/>
  <c r="G4" i="4"/>
  <c r="T4" i="4"/>
  <c r="M4" i="4"/>
  <c r="S4" i="4"/>
  <c r="L4" i="4"/>
  <c r="R4" i="4"/>
  <c r="K4" i="4"/>
  <c r="Q4" i="4"/>
  <c r="J4" i="4"/>
  <c r="C2" i="4"/>
  <c r="B4" i="4"/>
  <c r="AH6" i="3"/>
  <c r="AH5" i="3"/>
  <c r="AH4" i="3"/>
  <c r="AH3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G6" i="3"/>
  <c r="AG5" i="3"/>
  <c r="AG4" i="3"/>
  <c r="AG3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AF6" i="3"/>
  <c r="F6" i="4" s="1"/>
  <c r="AF5" i="3"/>
  <c r="E6" i="4" s="1"/>
  <c r="AF4" i="3"/>
  <c r="D6" i="4" s="1"/>
  <c r="AF3" i="3"/>
  <c r="C6" i="4" s="1"/>
  <c r="AC40" i="3"/>
  <c r="S40" i="3"/>
  <c r="AC39" i="3"/>
  <c r="S39" i="3"/>
  <c r="AC38" i="3"/>
  <c r="S38" i="3"/>
  <c r="AC37" i="3"/>
  <c r="S37" i="3"/>
  <c r="AC36" i="3"/>
  <c r="S36" i="3"/>
  <c r="AC35" i="3"/>
  <c r="S35" i="3"/>
  <c r="AC34" i="3"/>
  <c r="S34" i="3"/>
  <c r="AC33" i="3"/>
  <c r="S33" i="3"/>
  <c r="AC32" i="3"/>
  <c r="S32" i="3"/>
  <c r="AC31" i="3"/>
  <c r="S31" i="3"/>
  <c r="AC30" i="3"/>
  <c r="S30" i="3"/>
  <c r="AC29" i="3"/>
  <c r="S29" i="3"/>
  <c r="AC28" i="3"/>
  <c r="S28" i="3"/>
  <c r="AC27" i="3"/>
  <c r="S27" i="3"/>
  <c r="AC26" i="3"/>
  <c r="S26" i="3"/>
  <c r="AC25" i="3"/>
  <c r="S25" i="3"/>
  <c r="AC24" i="3"/>
  <c r="S24" i="3"/>
  <c r="AC23" i="3"/>
  <c r="S23" i="3"/>
  <c r="AC22" i="3"/>
  <c r="S22" i="3"/>
  <c r="AC21" i="3"/>
  <c r="S21" i="3"/>
  <c r="AC20" i="3"/>
  <c r="S20" i="3"/>
  <c r="AC19" i="3"/>
  <c r="S19" i="3"/>
  <c r="AC18" i="3"/>
  <c r="S18" i="3"/>
  <c r="AC17" i="3"/>
  <c r="S17" i="3"/>
  <c r="AC16" i="3"/>
  <c r="S16" i="3"/>
  <c r="AC15" i="3"/>
  <c r="S15" i="3"/>
  <c r="AC14" i="3"/>
  <c r="S14" i="3"/>
  <c r="AC13" i="3"/>
  <c r="S13" i="3"/>
  <c r="AC12" i="3"/>
  <c r="S12" i="3"/>
  <c r="AC11" i="3"/>
  <c r="S11" i="3"/>
  <c r="I11" i="3"/>
  <c r="AC10" i="3"/>
  <c r="S10" i="3"/>
  <c r="I10" i="3"/>
  <c r="AC9" i="3"/>
  <c r="S9" i="3"/>
  <c r="I9" i="3"/>
  <c r="AC8" i="3"/>
  <c r="S8" i="3"/>
  <c r="I8" i="3"/>
  <c r="AC7" i="3"/>
  <c r="S7" i="3"/>
  <c r="I7" i="3"/>
  <c r="AC6" i="3"/>
  <c r="S6" i="3"/>
  <c r="I6" i="3"/>
  <c r="AC5" i="3"/>
  <c r="S5" i="3"/>
  <c r="I5" i="3"/>
  <c r="AC4" i="3"/>
  <c r="S4" i="3"/>
  <c r="I4" i="3"/>
  <c r="AC3" i="3"/>
  <c r="S3" i="3"/>
  <c r="I3" i="3"/>
  <c r="AH6" i="2"/>
  <c r="AG6" i="2"/>
  <c r="M5" i="4" s="1"/>
  <c r="AF6" i="2"/>
  <c r="AH5" i="2"/>
  <c r="AG5" i="2"/>
  <c r="L5" i="4" s="1"/>
  <c r="AF5" i="2"/>
  <c r="AH4" i="2"/>
  <c r="AG4" i="2"/>
  <c r="K5" i="4" s="1"/>
  <c r="AF4" i="2"/>
  <c r="AH3" i="2"/>
  <c r="Q5" i="4" s="1"/>
  <c r="AG3" i="2"/>
  <c r="AF3" i="2"/>
  <c r="C5" i="4" s="1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AC3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AC55" i="1" l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AG5" i="1" s="1"/>
  <c r="S4" i="1"/>
  <c r="S3" i="1"/>
  <c r="I6" i="1"/>
  <c r="I5" i="1"/>
  <c r="I4" i="1"/>
  <c r="I3" i="1"/>
  <c r="AF5" i="1" s="1"/>
  <c r="E4" i="4" s="1"/>
  <c r="AH6" i="1"/>
  <c r="AH3" i="1"/>
  <c r="AG6" i="1"/>
  <c r="AG3" i="1"/>
  <c r="AF6" i="1"/>
  <c r="F4" i="4" s="1"/>
  <c r="AF3" i="1"/>
  <c r="C4" i="4" s="1"/>
  <c r="AH5" i="1" l="1"/>
  <c r="AH4" i="1"/>
  <c r="AF4" i="1"/>
  <c r="D4" i="4" s="1"/>
  <c r="AG4" i="1"/>
</calcChain>
</file>

<file path=xl/sharedStrings.xml><?xml version="1.0" encoding="utf-8"?>
<sst xmlns="http://schemas.openxmlformats.org/spreadsheetml/2006/main" count="3238" uniqueCount="258">
  <si>
    <t>site</t>
  </si>
  <si>
    <t>sig</t>
  </si>
  <si>
    <t>p</t>
  </si>
  <si>
    <t>slope</t>
  </si>
  <si>
    <t>interc</t>
  </si>
  <si>
    <t>rel</t>
  </si>
  <si>
    <t>S</t>
  </si>
  <si>
    <t>AT0002R</t>
  </si>
  <si>
    <t>AT0005R</t>
  </si>
  <si>
    <t>CH0001G</t>
  </si>
  <si>
    <t>CH0002R</t>
  </si>
  <si>
    <t>CH0005R</t>
  </si>
  <si>
    <t>CZ0001R</t>
  </si>
  <si>
    <t>CZ0003R</t>
  </si>
  <si>
    <t>DE0001R</t>
  </si>
  <si>
    <t>DE0002R</t>
  </si>
  <si>
    <t>DE0003R</t>
  </si>
  <si>
    <t>DE0007R</t>
  </si>
  <si>
    <t>DK0003R</t>
  </si>
  <si>
    <t>DK0005R</t>
  </si>
  <si>
    <t>DK0008R</t>
  </si>
  <si>
    <t>FI04-37</t>
  </si>
  <si>
    <t>FI0009R</t>
  </si>
  <si>
    <t>FI0017R</t>
  </si>
  <si>
    <t>FI0022R</t>
  </si>
  <si>
    <t>GB0037R</t>
  </si>
  <si>
    <t>HU0002R</t>
  </si>
  <si>
    <t>IE0001R</t>
  </si>
  <si>
    <t>IT0004R</t>
  </si>
  <si>
    <t>LT0015R</t>
  </si>
  <si>
    <t>LV0010R</t>
  </si>
  <si>
    <t>NL0009R</t>
  </si>
  <si>
    <t>NL0010R</t>
  </si>
  <si>
    <t>NO01-02</t>
  </si>
  <si>
    <t>NO0015R</t>
  </si>
  <si>
    <t>NO0039R</t>
  </si>
  <si>
    <t>NO0042G</t>
  </si>
  <si>
    <t>PL0002R</t>
  </si>
  <si>
    <t>PL0003R</t>
  </si>
  <si>
    <t>RS0005R</t>
  </si>
  <si>
    <t>SE02-14</t>
  </si>
  <si>
    <t>SE0005R</t>
  </si>
  <si>
    <t>SE0011R</t>
  </si>
  <si>
    <t>SK0002R</t>
  </si>
  <si>
    <t>ES0003R</t>
  </si>
  <si>
    <t>ES0004R</t>
  </si>
  <si>
    <t>ES0007R</t>
  </si>
  <si>
    <t>ES0008R</t>
  </si>
  <si>
    <t>ES0009R</t>
  </si>
  <si>
    <t>ES0010R</t>
  </si>
  <si>
    <t>ES0011R</t>
  </si>
  <si>
    <t>ES0012R</t>
  </si>
  <si>
    <t>ES0013R</t>
  </si>
  <si>
    <t>ES0014R</t>
  </si>
  <si>
    <t>ES0016R</t>
  </si>
  <si>
    <t>FI0036R</t>
  </si>
  <si>
    <t>FR0010R</t>
  </si>
  <si>
    <t>GB0002R</t>
  </si>
  <si>
    <t>GB0006R</t>
  </si>
  <si>
    <t>GB0007R</t>
  </si>
  <si>
    <t>GB0013R</t>
  </si>
  <si>
    <t>GB0016R</t>
  </si>
  <si>
    <t>GB0036R</t>
  </si>
  <si>
    <t>GB0038R</t>
  </si>
  <si>
    <t>GB0045R</t>
  </si>
  <si>
    <t>IT0001R</t>
  </si>
  <si>
    <t>PL0004R</t>
  </si>
  <si>
    <t>PL0005R</t>
  </si>
  <si>
    <t>RU0001R</t>
  </si>
  <si>
    <t>RU0018R</t>
  </si>
  <si>
    <t>SE0008R</t>
  </si>
  <si>
    <t>SE0012R</t>
  </si>
  <si>
    <t>SI0008R</t>
  </si>
  <si>
    <t>SK0006R</t>
  </si>
  <si>
    <t>SO2 trends, 1990-2012</t>
  </si>
  <si>
    <t>SO2 trends, 1990-2001</t>
  </si>
  <si>
    <t>SO2 trends,2002-2012</t>
  </si>
  <si>
    <t>N &gt;8</t>
  </si>
  <si>
    <t>N &gt;17</t>
  </si>
  <si>
    <t>% change</t>
  </si>
  <si>
    <t>Nr of sites</t>
  </si>
  <si>
    <t>1990-2012</t>
  </si>
  <si>
    <t>1990-2001</t>
  </si>
  <si>
    <t>2002-2012</t>
  </si>
  <si>
    <t>Average slope (ugS/year)</t>
  </si>
  <si>
    <t>Average %</t>
  </si>
  <si>
    <t>Standar dev, %</t>
  </si>
  <si>
    <t>SO2</t>
  </si>
  <si>
    <t>SO4 in aerosols, trend 2002-2012</t>
  </si>
  <si>
    <t>SO4 in aerosols, trends 1990-2001</t>
  </si>
  <si>
    <t>SO4 in aerosols, trends 1990-2012</t>
  </si>
  <si>
    <t>FI04R/F</t>
  </si>
  <si>
    <t>IS0002R</t>
  </si>
  <si>
    <t>FR0003R</t>
  </si>
  <si>
    <t>FR0008R</t>
  </si>
  <si>
    <t>FR0012R</t>
  </si>
  <si>
    <t>GB0014R</t>
  </si>
  <si>
    <t>GB0015R</t>
  </si>
  <si>
    <t>NO0041R</t>
  </si>
  <si>
    <t>FR0013R</t>
  </si>
  <si>
    <t>ssc SO4 in precip, trends 1990-2012</t>
  </si>
  <si>
    <t>ssc SO4 in precip, trends 1990-2001</t>
  </si>
  <si>
    <t>DE0004R</t>
  </si>
  <si>
    <t>DE0005R</t>
  </si>
  <si>
    <t>DE0008R</t>
  </si>
  <si>
    <t>EE0009R</t>
  </si>
  <si>
    <t>EE0011R</t>
  </si>
  <si>
    <t>FI0004R</t>
  </si>
  <si>
    <t>FR0009R</t>
  </si>
  <si>
    <t>HR0002R</t>
  </si>
  <si>
    <t>HR0004R</t>
  </si>
  <si>
    <t>NO0001R</t>
  </si>
  <si>
    <t>RU0013R</t>
  </si>
  <si>
    <t>AT0004R</t>
  </si>
  <si>
    <t>ES0001R</t>
  </si>
  <si>
    <t>IE0002R</t>
  </si>
  <si>
    <t>NO0008R</t>
  </si>
  <si>
    <t>PT0001R</t>
  </si>
  <si>
    <t>PT0003R</t>
  </si>
  <si>
    <t>PT0004R</t>
  </si>
  <si>
    <t>xSO4 precip</t>
  </si>
  <si>
    <t>CH0004R</t>
  </si>
  <si>
    <t>DE0009R</t>
  </si>
  <si>
    <t>DE0044R</t>
  </si>
  <si>
    <t>DK0022R</t>
  </si>
  <si>
    <t>FR0014R</t>
  </si>
  <si>
    <t>FR0015R</t>
  </si>
  <si>
    <t>FR0016R</t>
  </si>
  <si>
    <t>IS0090R</t>
  </si>
  <si>
    <t>SK0004R</t>
  </si>
  <si>
    <t>SK0007R</t>
  </si>
  <si>
    <t>N&gt;8</t>
  </si>
  <si>
    <t>nr sites</t>
  </si>
  <si>
    <t>trend %</t>
  </si>
  <si>
    <t>std</t>
  </si>
  <si>
    <t>NO3 in precip, trends 1990-2012</t>
  </si>
  <si>
    <t>NO3 in precip, trends 1990-2001</t>
  </si>
  <si>
    <t>BE0003R</t>
  </si>
  <si>
    <t>NO0099R</t>
  </si>
  <si>
    <t>BE0014R</t>
  </si>
  <si>
    <t>FI0053R</t>
  </si>
  <si>
    <t>FR0090R</t>
  </si>
  <si>
    <t>IS0091R</t>
  </si>
  <si>
    <t>NL0091R</t>
  </si>
  <si>
    <t>Average slope (ugN/year)</t>
  </si>
  <si>
    <t>NO3 precip</t>
  </si>
  <si>
    <t>NO2 in air, trends 1990-2012</t>
  </si>
  <si>
    <t>NO2 in air, trends 1990-2001</t>
  </si>
  <si>
    <t>NO2 in air, trend 2002-2012</t>
  </si>
  <si>
    <t>BE0011R</t>
  </si>
  <si>
    <t>BE0013R</t>
  </si>
  <si>
    <t>BE0032R</t>
  </si>
  <si>
    <t>SE002-1</t>
  </si>
  <si>
    <t>BE0001R</t>
  </si>
  <si>
    <t>CH0003R</t>
  </si>
  <si>
    <t>FI0037R</t>
  </si>
  <si>
    <t>GB0043R</t>
  </si>
  <si>
    <t>GB0050R</t>
  </si>
  <si>
    <t>HNO3 + NO3 in air+aerosol, trends 1990-2012</t>
  </si>
  <si>
    <t>HNO3 + NO3 in air+aeroso, trends 1990-2001</t>
  </si>
  <si>
    <t>HNO3 + NO3 in air+aeroso, trend 2002-2012</t>
  </si>
  <si>
    <t>sumNO3 aero</t>
  </si>
  <si>
    <t>NO2</t>
  </si>
  <si>
    <t>NO3 in precip, trend 2002-2012</t>
  </si>
  <si>
    <t>ssc SO4 in precip, trend 2002-2012</t>
  </si>
  <si>
    <t>CZ0001</t>
  </si>
  <si>
    <t>CZ0003</t>
  </si>
  <si>
    <t>HU02</t>
  </si>
  <si>
    <t>NO01-NO</t>
  </si>
  <si>
    <t>DK0031R</t>
  </si>
  <si>
    <t>FR0005R</t>
  </si>
  <si>
    <t>NH4 in precip, trends 1990-2012</t>
  </si>
  <si>
    <t>NH4 in precip, trends 1990-2001</t>
  </si>
  <si>
    <t>NH4 in precip, trend 2002-2012</t>
  </si>
  <si>
    <t>NH4 precip</t>
  </si>
  <si>
    <t>PM10 trends 2002-2012</t>
  </si>
  <si>
    <t>PM2.5 trends 2002-2012</t>
  </si>
  <si>
    <t>PM10</t>
  </si>
  <si>
    <t>PM2.5</t>
  </si>
  <si>
    <t>NH3 + NH4 in air+aerosol, trends 1990-2012</t>
  </si>
  <si>
    <t>NH3 + NH4 in air+aerosol, trends 1990-2001</t>
  </si>
  <si>
    <t>NH3 + NH4 in air+aerosol, trend 2002-2012</t>
  </si>
  <si>
    <t>sumNH4</t>
  </si>
  <si>
    <t>slope (ug(S/N) /year)</t>
  </si>
  <si>
    <t>PM25</t>
  </si>
  <si>
    <t>NL0091</t>
  </si>
  <si>
    <t>Sites with sign neg trend</t>
  </si>
  <si>
    <t>Sites with sign pos trend</t>
  </si>
  <si>
    <t>#  sign. pos trend</t>
  </si>
  <si>
    <t>#  sign. neg  trend</t>
  </si>
  <si>
    <t>CY0002R</t>
  </si>
  <si>
    <t>FI0050R</t>
  </si>
  <si>
    <t>SO4 aero</t>
  </si>
  <si>
    <t>SO2 trends, 1990-2012 spring (march,apr,may</t>
  </si>
  <si>
    <t>SE0002R</t>
  </si>
  <si>
    <t>annual</t>
  </si>
  <si>
    <t>spring</t>
  </si>
  <si>
    <t>SO2 trends, 1990-2012 summer</t>
  </si>
  <si>
    <t>SO2 trends, 1990-2012 autumn</t>
  </si>
  <si>
    <t>SO2 trends, 1990-2012 winter</t>
  </si>
  <si>
    <t>summer</t>
  </si>
  <si>
    <t>autumn</t>
  </si>
  <si>
    <t>winter</t>
  </si>
  <si>
    <t>SE0002</t>
  </si>
  <si>
    <t>NO0001</t>
  </si>
  <si>
    <t>FI0004</t>
  </si>
  <si>
    <t>SE00002</t>
  </si>
  <si>
    <t>SO4 trends, 1990-2012</t>
  </si>
  <si>
    <t>SO4 trends, 1990-2012 spring (march,apr,may</t>
  </si>
  <si>
    <t>SO4 trends, 1990-2012 summer</t>
  </si>
  <si>
    <t>SO4 trends, 1990-2012 autumn</t>
  </si>
  <si>
    <t>SO4 trends, 1990-2012 winter</t>
  </si>
  <si>
    <t>xSO4 trends, 1990-2012</t>
  </si>
  <si>
    <t>xSO4 trends, 1990-2012 spring (march,apr,may</t>
  </si>
  <si>
    <t>xSO4 trends, 1990-2012 summer</t>
  </si>
  <si>
    <t>xSO4 trends, 1990-2012 autumn</t>
  </si>
  <si>
    <t>xSO4 trends, 1990-2012 winter</t>
  </si>
  <si>
    <t>NO3 trends, 1990-2012</t>
  </si>
  <si>
    <t>NIO3 trends, 1990-2012 spring (march,apr,may</t>
  </si>
  <si>
    <t>NO3trends, 1990-2012 summer</t>
  </si>
  <si>
    <t>NO3trends, 1990-2012 autumn</t>
  </si>
  <si>
    <t>NO3 trends, 1990-2012 winter</t>
  </si>
  <si>
    <t>NO2 trends, 1990-2012 winter</t>
  </si>
  <si>
    <t>NO2 trends, 1990-2012 autumn</t>
  </si>
  <si>
    <t>NO2 trends, 1990-2012 summer</t>
  </si>
  <si>
    <t>NO2 trends, 1990-2012 spring (march,apr,may</t>
  </si>
  <si>
    <t>NO2 trends, 1990-2012</t>
  </si>
  <si>
    <t xml:space="preserve">  trends, 1990-2012 winter</t>
  </si>
  <si>
    <t>sumNO3, 1990-2012 autumn</t>
  </si>
  <si>
    <t>sumNO3s, 1990-2012 spring (march,apr,may</t>
  </si>
  <si>
    <t>sumNO3, 1990-2012</t>
  </si>
  <si>
    <t>sumNO3</t>
  </si>
  <si>
    <t>NH4</t>
  </si>
  <si>
    <t xml:space="preserve">  NH4  trends, 1990-2012 winter</t>
  </si>
  <si>
    <t>NH4, 1990-2012 autumn</t>
  </si>
  <si>
    <t>NH4, 1990-2012</t>
  </si>
  <si>
    <t>NH4, 1990-2012 spring (march,apr,may</t>
  </si>
  <si>
    <t>NH4 trends, 1990-2012 summer</t>
  </si>
  <si>
    <t>sum NH4</t>
  </si>
  <si>
    <t xml:space="preserve">  sumNH4  trends, 1990-2012 winter</t>
  </si>
  <si>
    <t xml:space="preserve">  sumNH4, 1990-2012 autumn</t>
  </si>
  <si>
    <t xml:space="preserve">  sumNH4 trends, 1990-2012 summer</t>
  </si>
  <si>
    <t>sumNH4, 1990-2012</t>
  </si>
  <si>
    <t>NH4, 1990-2012 spring (march,apr,may)</t>
  </si>
  <si>
    <t>pm10</t>
  </si>
  <si>
    <t>N &gt;9</t>
  </si>
  <si>
    <t>pm10, 2002-2012</t>
  </si>
  <si>
    <t>pm10, 2002-2012 spring (march,apr,may)</t>
  </si>
  <si>
    <t>pm10 trends, 2002-2012 summer</t>
  </si>
  <si>
    <t>pm10, 2002-2012 autumn</t>
  </si>
  <si>
    <t>pm10 trends, 2002-2012 winter</t>
  </si>
  <si>
    <t>T0002R</t>
  </si>
  <si>
    <t>pm25, 2002-2012</t>
  </si>
  <si>
    <t>pm25, 2002-2012 spring (march,apr,may)</t>
  </si>
  <si>
    <t>pm25 trends, 2002-2012 summer</t>
  </si>
  <si>
    <t>pm25, 2002-2012 autumn</t>
  </si>
  <si>
    <t>pm25 trends, 2002-2012 winter</t>
  </si>
  <si>
    <t>pm25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</si>
</sst>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Fill="1" applyBorder="1"/>
    <xf numFmtId="2" fontId="0" fillId="0" borderId="0" xfId="0" applyNumberFormat="1" applyFill="1" applyBorder="1"/>
    <xf numFmtId="9" fontId="2" fillId="0" borderId="0" xfId="1" applyFont="1" applyFill="1" applyBorder="1" applyAlignment="1">
      <alignment horizontal="right"/>
    </xf>
    <xf numFmtId="0" fontId="0" fillId="0" borderId="2" xfId="0" applyBorder="1"/>
    <xf numFmtId="1" fontId="0" fillId="0" borderId="0" xfId="0" applyNumberFormat="1" applyFill="1" applyBorder="1"/>
    <xf numFmtId="1" fontId="0" fillId="0" borderId="0" xfId="1" applyNumberFormat="1" applyFont="1" applyFill="1" applyBorder="1"/>
    <xf numFmtId="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Fill="1" applyBorder="1"/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2" xfId="0" applyFill="1" applyBorder="1"/>
    <xf numFmtId="0" fontId="3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0" fillId="0" borderId="0" xfId="0" applyFill="1"/>
    <xf numFmtId="1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1990-2012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summary!$B$4:$B$6</c:f>
              <c:strCache>
                <c:ptCount val="3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</c:strCache>
            </c:strRef>
          </c:cat>
          <c:val>
            <c:numRef>
              <c:f>summary!$D$4:$D$6</c:f>
              <c:numCache>
                <c:formatCode>0</c:formatCode>
                <c:ptCount val="3"/>
                <c:pt idx="0">
                  <c:v>-86.831088235294118</c:v>
                </c:pt>
                <c:pt idx="1">
                  <c:v>-61.396000000000001</c:v>
                </c:pt>
                <c:pt idx="2">
                  <c:v>-71.798707317073166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7230760"/>
        <c:axId val="597231152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summary!$B$4:$B$6</c:f>
              <c:strCache>
                <c:ptCount val="3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</c:strCache>
            </c:strRef>
          </c:cat>
          <c:val>
            <c:numRef>
              <c:f>summary!$F$4:$F$6</c:f>
              <c:numCache>
                <c:formatCode>0.000</c:formatCode>
                <c:ptCount val="3"/>
                <c:pt idx="0">
                  <c:v>-8.4911764705882353E-2</c:v>
                </c:pt>
                <c:pt idx="1">
                  <c:v>-3.2130434782608706E-2</c:v>
                </c:pt>
                <c:pt idx="2">
                  <c:v>-2.4731707317073182E-2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231936"/>
        <c:axId val="597231544"/>
      </c:lineChart>
      <c:catAx>
        <c:axId val="59723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7231152"/>
        <c:crosses val="autoZero"/>
        <c:auto val="1"/>
        <c:lblAlgn val="ctr"/>
        <c:lblOffset val="100"/>
        <c:noMultiLvlLbl val="0"/>
      </c:catAx>
      <c:valAx>
        <c:axId val="5972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7230760"/>
        <c:crosses val="autoZero"/>
        <c:crossBetween val="between"/>
      </c:valAx>
      <c:valAx>
        <c:axId val="597231544"/>
        <c:scaling>
          <c:orientation val="minMax"/>
          <c:min val="-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7231936"/>
        <c:crosses val="max"/>
        <c:crossBetween val="between"/>
      </c:valAx>
      <c:catAx>
        <c:axId val="59723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23154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Avgarage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summary!$D$4:$D$13</c:f>
              <c:numCache>
                <c:formatCode>0</c:formatCode>
                <c:ptCount val="10"/>
                <c:pt idx="0">
                  <c:v>-86.831088235294118</c:v>
                </c:pt>
                <c:pt idx="1">
                  <c:v>-61.396000000000001</c:v>
                </c:pt>
                <c:pt idx="2">
                  <c:v>-71.798707317073166</c:v>
                </c:pt>
                <c:pt idx="4">
                  <c:v>-27.557285714285712</c:v>
                </c:pt>
                <c:pt idx="5">
                  <c:v>-6.198500000000001</c:v>
                </c:pt>
                <c:pt idx="6">
                  <c:v>-31.160512195121949</c:v>
                </c:pt>
                <c:pt idx="8">
                  <c:v>-10.456055555555553</c:v>
                </c:pt>
                <c:pt idx="9">
                  <c:v>-25.835899999999992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41001352"/>
        <c:axId val="341000960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summary!$F$4:$F$13</c:f>
              <c:numCache>
                <c:formatCode>0.000</c:formatCode>
                <c:ptCount val="10"/>
                <c:pt idx="0">
                  <c:v>-8.4911764705882353E-2</c:v>
                </c:pt>
                <c:pt idx="1">
                  <c:v>-3.2130434782608706E-2</c:v>
                </c:pt>
                <c:pt idx="2">
                  <c:v>-2.4731707317073182E-2</c:v>
                </c:pt>
                <c:pt idx="4">
                  <c:v>-4.6892857142857139E-2</c:v>
                </c:pt>
                <c:pt idx="5">
                  <c:v>-5.944444444444444E-3</c:v>
                </c:pt>
                <c:pt idx="6">
                  <c:v>-6.7073170731707351E-3</c:v>
                </c:pt>
                <c:pt idx="8">
                  <c:v>-3.0888888888888893E-2</c:v>
                </c:pt>
                <c:pt idx="9">
                  <c:v>-8.4750000000000016E-3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02136"/>
        <c:axId val="341001744"/>
      </c:lineChart>
      <c:valAx>
        <c:axId val="341000960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1001352"/>
        <c:crosses val="max"/>
        <c:crossBetween val="between"/>
        <c:majorUnit val="20"/>
      </c:valAx>
      <c:catAx>
        <c:axId val="34100135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1000960"/>
        <c:crosses val="autoZero"/>
        <c:auto val="1"/>
        <c:lblAlgn val="ctr"/>
        <c:lblOffset val="100"/>
        <c:noMultiLvlLbl val="0"/>
      </c:catAx>
      <c:valAx>
        <c:axId val="341001744"/>
        <c:scaling>
          <c:orientation val="maxMin"/>
          <c:min val="-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1002136"/>
        <c:crosses val="autoZero"/>
        <c:crossBetween val="between"/>
        <c:majorUnit val="2.0000000000000004E-2"/>
      </c:valAx>
      <c:catAx>
        <c:axId val="34100213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1990-2012</a:t>
                </a:r>
              </a:p>
            </c:rich>
          </c:tx>
          <c:layout>
            <c:manualLayout>
              <c:xMode val="edge"/>
              <c:yMode val="edge"/>
              <c:x val="0.35153544886832849"/>
              <c:y val="4.00926925645917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34100174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9029175459760019"/>
          <c:y val="0.18709357808038424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summary!$K$4:$K$13</c:f>
              <c:numCache>
                <c:formatCode>0</c:formatCode>
                <c:ptCount val="10"/>
                <c:pt idx="0">
                  <c:v>-80.126086956521732</c:v>
                </c:pt>
                <c:pt idx="1">
                  <c:v>-52.446631578947375</c:v>
                </c:pt>
                <c:pt idx="2">
                  <c:v>-45.98844444444444</c:v>
                </c:pt>
                <c:pt idx="4">
                  <c:v>-27.68470588235294</c:v>
                </c:pt>
                <c:pt idx="5">
                  <c:v>-16.588363636363635</c:v>
                </c:pt>
                <c:pt idx="6">
                  <c:v>-12.420218181818177</c:v>
                </c:pt>
                <c:pt idx="8">
                  <c:v>-23.017714285714284</c:v>
                </c:pt>
                <c:pt idx="9">
                  <c:v>-22.264363636363644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596575616"/>
        <c:axId val="59657522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summary!$M$4:$M$13</c:f>
              <c:numCache>
                <c:formatCode>0.000</c:formatCode>
                <c:ptCount val="10"/>
                <c:pt idx="0">
                  <c:v>-0.18523913043478263</c:v>
                </c:pt>
                <c:pt idx="1">
                  <c:v>-5.5447368421052627E-2</c:v>
                </c:pt>
                <c:pt idx="2">
                  <c:v>-3.4111111111111099E-2</c:v>
                </c:pt>
                <c:pt idx="4">
                  <c:v>-7.0970588235294119E-2</c:v>
                </c:pt>
                <c:pt idx="5">
                  <c:v>-7.1818181818181816E-3</c:v>
                </c:pt>
                <c:pt idx="6">
                  <c:v>-5.9454545454545463E-3</c:v>
                </c:pt>
                <c:pt idx="8">
                  <c:v>-6.5904761904761897E-2</c:v>
                </c:pt>
                <c:pt idx="9">
                  <c:v>-1.7245614035087724E-2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576400"/>
        <c:axId val="596576008"/>
      </c:lineChart>
      <c:valAx>
        <c:axId val="596575224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575616"/>
        <c:crosses val="max"/>
        <c:crossBetween val="between"/>
        <c:majorUnit val="20"/>
      </c:valAx>
      <c:catAx>
        <c:axId val="5965756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575224"/>
        <c:crosses val="autoZero"/>
        <c:auto val="1"/>
        <c:lblAlgn val="ctr"/>
        <c:lblOffset val="100"/>
        <c:noMultiLvlLbl val="0"/>
      </c:catAx>
      <c:valAx>
        <c:axId val="596576008"/>
        <c:scaling>
          <c:orientation val="maxMin"/>
          <c:min val="-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576400"/>
        <c:crosses val="autoZero"/>
        <c:crossBetween val="between"/>
        <c:majorUnit val="4.0000000000000008E-2"/>
      </c:valAx>
      <c:catAx>
        <c:axId val="596576400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1990-2001</a:t>
                </a:r>
              </a:p>
            </c:rich>
          </c:tx>
          <c:layout>
            <c:manualLayout>
              <c:xMode val="edge"/>
              <c:yMode val="edge"/>
              <c:x val="0.35153544886832849"/>
              <c:y val="4.00926925645917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59657600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9029175459760019"/>
          <c:y val="0.18709357808038424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4106912574190333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summary!$B$4:$B$16</c:f>
              <c:strCache>
                <c:ptCount val="13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  <c:pt idx="11">
                  <c:v>PM10</c:v>
                </c:pt>
                <c:pt idx="12">
                  <c:v>PM25</c:v>
                </c:pt>
              </c:strCache>
            </c:strRef>
          </c:cat>
          <c:val>
            <c:numRef>
              <c:f>summary!$R$4:$R$16</c:f>
              <c:numCache>
                <c:formatCode>0</c:formatCode>
                <c:ptCount val="13"/>
                <c:pt idx="0">
                  <c:v>-46.560301886792452</c:v>
                </c:pt>
                <c:pt idx="1">
                  <c:v>-35.439684210526323</c:v>
                </c:pt>
                <c:pt idx="2">
                  <c:v>-48.478805970149239</c:v>
                </c:pt>
                <c:pt idx="4">
                  <c:v>-1.5851578947368419</c:v>
                </c:pt>
                <c:pt idx="5">
                  <c:v>8.8848571428571432</c:v>
                </c:pt>
                <c:pt idx="6">
                  <c:v>-21.361057142857145</c:v>
                </c:pt>
                <c:pt idx="8">
                  <c:v>9.0345588235294105</c:v>
                </c:pt>
                <c:pt idx="9">
                  <c:v>-20.823964912280704</c:v>
                </c:pt>
                <c:pt idx="11">
                  <c:v>-26.62265517241379</c:v>
                </c:pt>
                <c:pt idx="12">
                  <c:v>-32.752499999999998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45911688"/>
        <c:axId val="345911296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summary!$T$4:$T$16</c:f>
              <c:numCache>
                <c:formatCode>0.000</c:formatCode>
                <c:ptCount val="13"/>
                <c:pt idx="0">
                  <c:v>-3.0849056603773597E-2</c:v>
                </c:pt>
                <c:pt idx="1">
                  <c:v>-2.6342105263157899E-2</c:v>
                </c:pt>
                <c:pt idx="2">
                  <c:v>-2.0134328358208952E-2</c:v>
                </c:pt>
                <c:pt idx="4">
                  <c:v>-3.1684210526315787E-2</c:v>
                </c:pt>
                <c:pt idx="5">
                  <c:v>-6.0000000000000038E-4</c:v>
                </c:pt>
                <c:pt idx="6">
                  <c:v>-7.9285714285714324E-3</c:v>
                </c:pt>
                <c:pt idx="8">
                  <c:v>-4.794117647058822E-3</c:v>
                </c:pt>
                <c:pt idx="9">
                  <c:v>-1.7245614035087724E-2</c:v>
                </c:pt>
                <c:pt idx="11" formatCode="0.00">
                  <c:v>-0.43524137931034479</c:v>
                </c:pt>
                <c:pt idx="12" formatCode="0.00">
                  <c:v>-0.43022222222222217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12472"/>
        <c:axId val="345912080"/>
      </c:lineChart>
      <c:valAx>
        <c:axId val="345911296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5911688"/>
        <c:crosses val="max"/>
        <c:crossBetween val="between"/>
        <c:majorUnit val="20"/>
      </c:valAx>
      <c:catAx>
        <c:axId val="345911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5911296"/>
        <c:crosses val="autoZero"/>
        <c:auto val="1"/>
        <c:lblAlgn val="ctr"/>
        <c:lblOffset val="100"/>
        <c:noMultiLvlLbl val="0"/>
      </c:catAx>
      <c:valAx>
        <c:axId val="345912080"/>
        <c:scaling>
          <c:orientation val="maxMin"/>
          <c:min val="-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5912472"/>
        <c:crosses val="autoZero"/>
        <c:crossBetween val="between"/>
        <c:majorUnit val="0.1"/>
      </c:valAx>
      <c:catAx>
        <c:axId val="345912472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2002-2012</a:t>
                </a:r>
              </a:p>
            </c:rich>
          </c:tx>
          <c:layout>
            <c:manualLayout>
              <c:xMode val="edge"/>
              <c:yMode val="edge"/>
              <c:x val="0.35153544886832849"/>
              <c:y val="4.00926925645917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3459120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2867127576854998"/>
          <c:y val="1.3608502829267682E-2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xSO4_season!$AZ$2:$BD$2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xSO4_season!$AZ$4:$BD$4</c:f>
              <c:numCache>
                <c:formatCode>0</c:formatCode>
                <c:ptCount val="5"/>
                <c:pt idx="0">
                  <c:v>-71.798707317073166</c:v>
                </c:pt>
                <c:pt idx="1">
                  <c:v>-71.731390243902439</c:v>
                </c:pt>
                <c:pt idx="2">
                  <c:v>-68.363853658536584</c:v>
                </c:pt>
                <c:pt idx="3">
                  <c:v>-70.857390243902458</c:v>
                </c:pt>
                <c:pt idx="4">
                  <c:v>-72.532463414634151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641456656"/>
        <c:axId val="641456264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xSO4_season!$AZ$6:$BD$6</c:f>
              <c:numCache>
                <c:formatCode>0.00</c:formatCode>
                <c:ptCount val="5"/>
                <c:pt idx="0">
                  <c:v>-2.4731707317073182E-2</c:v>
                </c:pt>
                <c:pt idx="1">
                  <c:v>-3.2341463414634147E-2</c:v>
                </c:pt>
                <c:pt idx="2">
                  <c:v>-2.4317073170731719E-2</c:v>
                </c:pt>
                <c:pt idx="3">
                  <c:v>-1.9658536585365864E-2</c:v>
                </c:pt>
                <c:pt idx="4">
                  <c:v>-2.1292682926829277E-2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017136"/>
        <c:axId val="641457048"/>
      </c:lineChart>
      <c:valAx>
        <c:axId val="641456264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1456656"/>
        <c:crosses val="max"/>
        <c:crossBetween val="between"/>
        <c:majorUnit val="20"/>
      </c:valAx>
      <c:catAx>
        <c:axId val="641456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1456264"/>
        <c:crosses val="autoZero"/>
        <c:auto val="1"/>
        <c:lblAlgn val="ctr"/>
        <c:lblOffset val="100"/>
        <c:noMultiLvlLbl val="0"/>
      </c:catAx>
      <c:valAx>
        <c:axId val="64145704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1017136"/>
        <c:crosses val="autoZero"/>
        <c:crossBetween val="between"/>
        <c:majorUnit val="2.0000000000000004E-2"/>
      </c:valAx>
      <c:catAx>
        <c:axId val="64101713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ssc SO4 precip 1990-2012</a:t>
                </a:r>
              </a:p>
            </c:rich>
          </c:tx>
          <c:layout>
            <c:manualLayout>
              <c:xMode val="edge"/>
              <c:yMode val="edge"/>
              <c:x val="0.27865413621936841"/>
              <c:y val="2.92526359095986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6414570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SO2_season!$AZ$2:$BD$2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SO2_season!$AZ$4:$BD$4</c:f>
              <c:numCache>
                <c:formatCode>0</c:formatCode>
                <c:ptCount val="5"/>
                <c:pt idx="0">
                  <c:v>-86.831088235294118</c:v>
                </c:pt>
                <c:pt idx="1">
                  <c:v>-85.819764705882349</c:v>
                </c:pt>
                <c:pt idx="2">
                  <c:v>-58.843470588235292</c:v>
                </c:pt>
                <c:pt idx="3">
                  <c:v>-84.577764705882345</c:v>
                </c:pt>
                <c:pt idx="4">
                  <c:v>-92.709617647058792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47016288"/>
        <c:axId val="347015504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SO2_season!$AZ$6:$BD$6</c:f>
              <c:numCache>
                <c:formatCode>0.00</c:formatCode>
                <c:ptCount val="5"/>
                <c:pt idx="0">
                  <c:v>-8.4911764705882353E-2</c:v>
                </c:pt>
                <c:pt idx="1">
                  <c:v>-7.8176470588235264E-2</c:v>
                </c:pt>
                <c:pt idx="2">
                  <c:v>-4.117647058823528E-2</c:v>
                </c:pt>
                <c:pt idx="3">
                  <c:v>-6.691176470588231E-2</c:v>
                </c:pt>
                <c:pt idx="4">
                  <c:v>-0.13820588235294115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17072"/>
        <c:axId val="347016680"/>
      </c:lineChart>
      <c:valAx>
        <c:axId val="347015504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7016288"/>
        <c:crosses val="max"/>
        <c:crossBetween val="between"/>
        <c:majorUnit val="20"/>
      </c:valAx>
      <c:catAx>
        <c:axId val="3470162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7015504"/>
        <c:crosses val="autoZero"/>
        <c:auto val="1"/>
        <c:lblAlgn val="ctr"/>
        <c:lblOffset val="100"/>
        <c:noMultiLvlLbl val="0"/>
      </c:catAx>
      <c:valAx>
        <c:axId val="34701668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7017072"/>
        <c:crosses val="autoZero"/>
        <c:crossBetween val="between"/>
        <c:majorUnit val="2.0000000000000004E-2"/>
      </c:valAx>
      <c:catAx>
        <c:axId val="347017072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SO2 1990-2012</a:t>
                </a:r>
              </a:p>
            </c:rich>
          </c:tx>
          <c:layout>
            <c:manualLayout>
              <c:xMode val="edge"/>
              <c:yMode val="edge"/>
              <c:x val="0.35153544886832849"/>
              <c:y val="4.00926925645917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347016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SO4_season!$AZ$2:$BD$2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SO4_season!$AZ$4:$BD$4</c:f>
              <c:numCache>
                <c:formatCode>0</c:formatCode>
                <c:ptCount val="5"/>
                <c:pt idx="0">
                  <c:v>-61.396000000000001</c:v>
                </c:pt>
                <c:pt idx="1">
                  <c:v>-63.482999999999997</c:v>
                </c:pt>
                <c:pt idx="2">
                  <c:v>-62.414999999999992</c:v>
                </c:pt>
                <c:pt idx="3">
                  <c:v>-64.686999999999998</c:v>
                </c:pt>
                <c:pt idx="4">
                  <c:v>-51.300000000000004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594382048"/>
        <c:axId val="594381656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SO4_season!$AZ$6:$BD$6</c:f>
              <c:numCache>
                <c:formatCode>0.00</c:formatCode>
                <c:ptCount val="5"/>
                <c:pt idx="0">
                  <c:v>-3.2130434782608706E-2</c:v>
                </c:pt>
                <c:pt idx="1">
                  <c:v>-3.417391304347827E-2</c:v>
                </c:pt>
                <c:pt idx="2">
                  <c:v>-3.3782608695652187E-2</c:v>
                </c:pt>
                <c:pt idx="3">
                  <c:v>-2.7913043478260881E-2</c:v>
                </c:pt>
                <c:pt idx="4">
                  <c:v>-2.6434782608695657E-2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82832"/>
        <c:axId val="594382440"/>
      </c:lineChart>
      <c:valAx>
        <c:axId val="594381656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4382048"/>
        <c:crosses val="max"/>
        <c:crossBetween val="between"/>
        <c:majorUnit val="20"/>
      </c:valAx>
      <c:catAx>
        <c:axId val="59438204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4381656"/>
        <c:crosses val="autoZero"/>
        <c:auto val="1"/>
        <c:lblAlgn val="ctr"/>
        <c:lblOffset val="100"/>
        <c:noMultiLvlLbl val="0"/>
      </c:catAx>
      <c:valAx>
        <c:axId val="59438244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4382832"/>
        <c:crosses val="autoZero"/>
        <c:crossBetween val="between"/>
        <c:majorUnit val="2.0000000000000004E-2"/>
      </c:valAx>
      <c:catAx>
        <c:axId val="594382832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SO4 in aerosols 1990-2012</a:t>
                </a:r>
              </a:p>
            </c:rich>
          </c:tx>
          <c:layout>
            <c:manualLayout>
              <c:xMode val="edge"/>
              <c:yMode val="edge"/>
              <c:x val="0.35153544886832849"/>
              <c:y val="4.00926925645917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59438244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no3_season!$AZ$2:$BD$2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no3_season!$AZ$4:$BD$4</c:f>
              <c:numCache>
                <c:formatCode>0</c:formatCode>
                <c:ptCount val="5"/>
                <c:pt idx="0">
                  <c:v>-30.475000000000001</c:v>
                </c:pt>
                <c:pt idx="1">
                  <c:v>-27.39131707317074</c:v>
                </c:pt>
                <c:pt idx="2">
                  <c:v>-30.739780487804875</c:v>
                </c:pt>
                <c:pt idx="3">
                  <c:v>-34.071975609756102</c:v>
                </c:pt>
                <c:pt idx="4">
                  <c:v>-20.518804878048783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512423064"/>
        <c:axId val="512422672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no3_season!$AZ$6:$BD$6</c:f>
              <c:numCache>
                <c:formatCode>0.00</c:formatCode>
                <c:ptCount val="5"/>
                <c:pt idx="0">
                  <c:v>-6.5500000000000029E-3</c:v>
                </c:pt>
                <c:pt idx="1">
                  <c:v>-8.0487804878048817E-3</c:v>
                </c:pt>
                <c:pt idx="2">
                  <c:v>-7.0975609756097581E-3</c:v>
                </c:pt>
                <c:pt idx="3">
                  <c:v>-6.0975609756097589E-3</c:v>
                </c:pt>
                <c:pt idx="4">
                  <c:v>-4.9024390243902457E-3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906480"/>
        <c:axId val="512423456"/>
      </c:lineChart>
      <c:valAx>
        <c:axId val="512422672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2423064"/>
        <c:crosses val="max"/>
        <c:crossBetween val="between"/>
        <c:majorUnit val="20"/>
      </c:valAx>
      <c:catAx>
        <c:axId val="5124230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2422672"/>
        <c:crosses val="autoZero"/>
        <c:auto val="1"/>
        <c:lblAlgn val="ctr"/>
        <c:lblOffset val="100"/>
        <c:noMultiLvlLbl val="0"/>
      </c:catAx>
      <c:valAx>
        <c:axId val="51242345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3906480"/>
        <c:crosses val="autoZero"/>
        <c:crossBetween val="between"/>
        <c:majorUnit val="2.0000000000000004E-2"/>
      </c:valAx>
      <c:catAx>
        <c:axId val="643906480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NO3 in precip 1990-2012</a:t>
                </a:r>
              </a:p>
            </c:rich>
          </c:tx>
          <c:layout>
            <c:manualLayout>
              <c:xMode val="edge"/>
              <c:yMode val="edge"/>
              <c:x val="0.27865413621936841"/>
              <c:y val="2.92526359095986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512423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no2_season!$AZ$2:$BD$2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no2_season!$AZ$4:$BD$4</c:f>
              <c:numCache>
                <c:formatCode>0</c:formatCode>
                <c:ptCount val="5"/>
                <c:pt idx="0">
                  <c:v>-27.557285714285712</c:v>
                </c:pt>
                <c:pt idx="1">
                  <c:v>-19.73892857142857</c:v>
                </c:pt>
                <c:pt idx="2">
                  <c:v>-24.405464285714288</c:v>
                </c:pt>
                <c:pt idx="3">
                  <c:v>-28.276857142857146</c:v>
                </c:pt>
                <c:pt idx="4">
                  <c:v>-24.150821428571426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43252968"/>
        <c:axId val="587913976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no2_season!$AZ$6:$BD$6</c:f>
              <c:numCache>
                <c:formatCode>0.00</c:formatCode>
                <c:ptCount val="5"/>
                <c:pt idx="0">
                  <c:v>-4.6892857142857139E-2</c:v>
                </c:pt>
                <c:pt idx="1">
                  <c:v>-3.8142857142857145E-2</c:v>
                </c:pt>
                <c:pt idx="2">
                  <c:v>-3.7464285714285721E-2</c:v>
                </c:pt>
                <c:pt idx="3">
                  <c:v>-5.0249999999999982E-2</c:v>
                </c:pt>
                <c:pt idx="4">
                  <c:v>-5.3999999999999992E-2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253752"/>
        <c:axId val="343253360"/>
      </c:lineChart>
      <c:valAx>
        <c:axId val="587913976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3252968"/>
        <c:crosses val="max"/>
        <c:crossBetween val="between"/>
        <c:majorUnit val="20"/>
      </c:valAx>
      <c:catAx>
        <c:axId val="3432529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7913976"/>
        <c:crosses val="autoZero"/>
        <c:auto val="1"/>
        <c:lblAlgn val="ctr"/>
        <c:lblOffset val="100"/>
        <c:noMultiLvlLbl val="0"/>
      </c:catAx>
      <c:valAx>
        <c:axId val="34325336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3253752"/>
        <c:crosses val="autoZero"/>
        <c:crossBetween val="between"/>
        <c:majorUnit val="2.0000000000000004E-2"/>
      </c:valAx>
      <c:catAx>
        <c:axId val="343253752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NO2  1990-2012</a:t>
                </a:r>
              </a:p>
            </c:rich>
          </c:tx>
          <c:layout>
            <c:manualLayout>
              <c:xMode val="edge"/>
              <c:yMode val="edge"/>
              <c:x val="0.27865413621936841"/>
              <c:y val="2.92526359095986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3432533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sno3_season!$AZ$2:$BD$2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sno3_season!$AZ$4:$BD$4</c:f>
              <c:numCache>
                <c:formatCode>0</c:formatCode>
                <c:ptCount val="5"/>
                <c:pt idx="0">
                  <c:v>-6.198500000000001</c:v>
                </c:pt>
                <c:pt idx="1">
                  <c:v>-8.8933333333333362</c:v>
                </c:pt>
                <c:pt idx="2">
                  <c:v>-22.021222222222221</c:v>
                </c:pt>
                <c:pt idx="3">
                  <c:v>-10.389611111111115</c:v>
                </c:pt>
                <c:pt idx="4">
                  <c:v>14.064499999999999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588016432"/>
        <c:axId val="588016040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sno3_season!$AZ$6:$BD$6</c:f>
              <c:numCache>
                <c:formatCode>0.00</c:formatCode>
                <c:ptCount val="5"/>
                <c:pt idx="0">
                  <c:v>-5.944444444444444E-3</c:v>
                </c:pt>
                <c:pt idx="1">
                  <c:v>-7.1111111111111115E-3</c:v>
                </c:pt>
                <c:pt idx="2">
                  <c:v>-7.3333333333333341E-3</c:v>
                </c:pt>
                <c:pt idx="3">
                  <c:v>-7.9444444444444432E-3</c:v>
                </c:pt>
                <c:pt idx="4">
                  <c:v>-4.2222222222222218E-3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17216"/>
        <c:axId val="588016824"/>
      </c:lineChart>
      <c:valAx>
        <c:axId val="588016040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016432"/>
        <c:crosses val="max"/>
        <c:crossBetween val="between"/>
        <c:majorUnit val="20"/>
      </c:valAx>
      <c:catAx>
        <c:axId val="5880164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016040"/>
        <c:crosses val="autoZero"/>
        <c:auto val="1"/>
        <c:lblAlgn val="ctr"/>
        <c:lblOffset val="100"/>
        <c:noMultiLvlLbl val="0"/>
      </c:catAx>
      <c:valAx>
        <c:axId val="5880168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017216"/>
        <c:crosses val="autoZero"/>
        <c:crossBetween val="between"/>
        <c:majorUnit val="2.0000000000000004E-2"/>
      </c:valAx>
      <c:catAx>
        <c:axId val="58801721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sum NO3</a:t>
                </a:r>
              </a:p>
              <a:p>
                <a:pPr>
                  <a:defRPr/>
                </a:pPr>
                <a:r>
                  <a:rPr lang="nb-NO" sz="1400" b="1"/>
                  <a:t>1990-2012</a:t>
                </a:r>
              </a:p>
            </c:rich>
          </c:tx>
          <c:layout>
            <c:manualLayout>
              <c:xMode val="edge"/>
              <c:yMode val="edge"/>
              <c:x val="0.27865413621936841"/>
              <c:y val="2.92526359095986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58801682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nh4_season!$AZ$2:$BD$2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nh4_season!$AZ$4:$BD$4</c:f>
              <c:numCache>
                <c:formatCode>0</c:formatCode>
                <c:ptCount val="5"/>
                <c:pt idx="0">
                  <c:v>-25.388461538461531</c:v>
                </c:pt>
                <c:pt idx="1">
                  <c:v>-20.828224999999996</c:v>
                </c:pt>
                <c:pt idx="2">
                  <c:v>-13.921325000000001</c:v>
                </c:pt>
                <c:pt idx="3">
                  <c:v>-24.143675000000002</c:v>
                </c:pt>
                <c:pt idx="4">
                  <c:v>-17.001024999999995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600057928"/>
        <c:axId val="600057536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nh4_season!$AZ$6:$BD$6</c:f>
              <c:numCache>
                <c:formatCode>0.00</c:formatCode>
                <c:ptCount val="5"/>
                <c:pt idx="0">
                  <c:v>-8.3076923076923093E-3</c:v>
                </c:pt>
                <c:pt idx="1">
                  <c:v>-9.8000000000000014E-3</c:v>
                </c:pt>
                <c:pt idx="2">
                  <c:v>-1.1975000000000005E-2</c:v>
                </c:pt>
                <c:pt idx="3">
                  <c:v>-6.1750000000000017E-3</c:v>
                </c:pt>
                <c:pt idx="4">
                  <c:v>-6.6250000000000007E-3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986568"/>
        <c:axId val="586986176"/>
      </c:lineChart>
      <c:valAx>
        <c:axId val="600057536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0057928"/>
        <c:crosses val="max"/>
        <c:crossBetween val="between"/>
        <c:majorUnit val="20"/>
      </c:valAx>
      <c:catAx>
        <c:axId val="6000579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0057536"/>
        <c:crosses val="autoZero"/>
        <c:auto val="1"/>
        <c:lblAlgn val="ctr"/>
        <c:lblOffset val="100"/>
        <c:noMultiLvlLbl val="0"/>
      </c:catAx>
      <c:valAx>
        <c:axId val="58698617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6986568"/>
        <c:crosses val="autoZero"/>
        <c:crossBetween val="between"/>
        <c:majorUnit val="2.0000000000000004E-2"/>
      </c:valAx>
      <c:catAx>
        <c:axId val="586986568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nh4</a:t>
                </a:r>
                <a:r>
                  <a:rPr lang="nb-NO" sz="1400" b="1" baseline="0"/>
                  <a:t> </a:t>
                </a:r>
                <a:r>
                  <a:rPr lang="nb-NO" sz="1400" b="1"/>
                  <a:t>1990-2012</a:t>
                </a:r>
              </a:p>
            </c:rich>
          </c:tx>
          <c:layout>
            <c:manualLayout>
              <c:xMode val="edge"/>
              <c:yMode val="edge"/>
              <c:x val="0.28712871022855724"/>
              <c:y val="7.57242527582519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58698617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1990-2001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summary!$B$4:$B$6</c:f>
              <c:strCache>
                <c:ptCount val="3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</c:strCache>
            </c:strRef>
          </c:cat>
          <c:val>
            <c:numRef>
              <c:f>summary!$K$4:$K$6</c:f>
              <c:numCache>
                <c:formatCode>0</c:formatCode>
                <c:ptCount val="3"/>
                <c:pt idx="0">
                  <c:v>-80.126086956521732</c:v>
                </c:pt>
                <c:pt idx="1">
                  <c:v>-52.446631578947375</c:v>
                </c:pt>
                <c:pt idx="2">
                  <c:v>-45.98844444444444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6717976"/>
        <c:axId val="58671836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summary!$B$4:$B$6</c:f>
              <c:strCache>
                <c:ptCount val="3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</c:strCache>
            </c:strRef>
          </c:cat>
          <c:val>
            <c:numRef>
              <c:f>summary!$M$4:$M$6</c:f>
              <c:numCache>
                <c:formatCode>0.000</c:formatCode>
                <c:ptCount val="3"/>
                <c:pt idx="0">
                  <c:v>-0.18523913043478263</c:v>
                </c:pt>
                <c:pt idx="1">
                  <c:v>-5.5447368421052627E-2</c:v>
                </c:pt>
                <c:pt idx="2">
                  <c:v>-3.4111111111111099E-2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719152"/>
        <c:axId val="586718760"/>
      </c:lineChart>
      <c:catAx>
        <c:axId val="58671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6718368"/>
        <c:crosses val="autoZero"/>
        <c:auto val="1"/>
        <c:lblAlgn val="ctr"/>
        <c:lblOffset val="100"/>
        <c:noMultiLvlLbl val="0"/>
      </c:catAx>
      <c:valAx>
        <c:axId val="586718368"/>
        <c:scaling>
          <c:orientation val="minMax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6717976"/>
        <c:crosses val="autoZero"/>
        <c:crossBetween val="between"/>
      </c:valAx>
      <c:valAx>
        <c:axId val="5867187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6719152"/>
        <c:crosses val="max"/>
        <c:crossBetween val="between"/>
      </c:valAx>
      <c:catAx>
        <c:axId val="58671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67187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snh4_season!$AZ$2:$BD$2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snh4_season!$AZ$4:$BD$4</c:f>
              <c:numCache>
                <c:formatCode>0</c:formatCode>
                <c:ptCount val="5"/>
                <c:pt idx="0">
                  <c:v>-10.456055555555553</c:v>
                </c:pt>
                <c:pt idx="1">
                  <c:v>-21.571444444444442</c:v>
                </c:pt>
                <c:pt idx="2">
                  <c:v>-19.7225</c:v>
                </c:pt>
                <c:pt idx="3">
                  <c:v>2.1134444444444371</c:v>
                </c:pt>
                <c:pt idx="4">
                  <c:v>4.8159444444444439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601187120"/>
        <c:axId val="601186728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snh4_season!$AZ$6:$BD$6</c:f>
              <c:numCache>
                <c:formatCode>0.00</c:formatCode>
                <c:ptCount val="5"/>
                <c:pt idx="0">
                  <c:v>-3.0888888888888893E-2</c:v>
                </c:pt>
                <c:pt idx="1">
                  <c:v>-2.6500000000000003E-2</c:v>
                </c:pt>
                <c:pt idx="2">
                  <c:v>-3.6388888888888887E-2</c:v>
                </c:pt>
                <c:pt idx="3">
                  <c:v>-2.7444444444444441E-2</c:v>
                </c:pt>
                <c:pt idx="4">
                  <c:v>-2.6055555555555551E-2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399312"/>
        <c:axId val="596398920"/>
      </c:lineChart>
      <c:valAx>
        <c:axId val="601186728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1187120"/>
        <c:crosses val="max"/>
        <c:crossBetween val="between"/>
        <c:majorUnit val="20"/>
      </c:valAx>
      <c:catAx>
        <c:axId val="6011871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1186728"/>
        <c:crosses val="autoZero"/>
        <c:auto val="1"/>
        <c:lblAlgn val="ctr"/>
        <c:lblOffset val="100"/>
        <c:noMultiLvlLbl val="0"/>
      </c:catAx>
      <c:valAx>
        <c:axId val="596398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399312"/>
        <c:crosses val="autoZero"/>
        <c:crossBetween val="between"/>
        <c:majorUnit val="2.0000000000000004E-2"/>
      </c:valAx>
      <c:catAx>
        <c:axId val="596399312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sum NH4</a:t>
                </a:r>
                <a:r>
                  <a:rPr lang="nb-NO" sz="1400" b="1" baseline="0"/>
                  <a:t> </a:t>
                </a:r>
                <a:r>
                  <a:rPr lang="nb-NO" sz="1400" b="1"/>
                  <a:t>1990-2012</a:t>
                </a:r>
              </a:p>
            </c:rich>
          </c:tx>
          <c:layout>
            <c:manualLayout>
              <c:xMode val="edge"/>
              <c:yMode val="edge"/>
              <c:x val="0.28712871022855724"/>
              <c:y val="7.57242527582519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5963989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pm10_season!$AZ$2:$BD$2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pm10_season!$AZ$4:$BD$4</c:f>
              <c:numCache>
                <c:formatCode>0</c:formatCode>
                <c:ptCount val="5"/>
                <c:pt idx="0">
                  <c:v>-26.62265517241379</c:v>
                </c:pt>
                <c:pt idx="1">
                  <c:v>-28.948586206896547</c:v>
                </c:pt>
                <c:pt idx="2">
                  <c:v>-35.605862068965514</c:v>
                </c:pt>
                <c:pt idx="3">
                  <c:v>-20.035931034482765</c:v>
                </c:pt>
                <c:pt idx="4">
                  <c:v>-19.715034482758618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601185944"/>
        <c:axId val="601185552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pm10_season!$AZ$6:$BD$6</c:f>
              <c:numCache>
                <c:formatCode>0.00</c:formatCode>
                <c:ptCount val="5"/>
                <c:pt idx="0">
                  <c:v>-0.43524137931034479</c:v>
                </c:pt>
                <c:pt idx="1">
                  <c:v>-0.51710344827586208</c:v>
                </c:pt>
                <c:pt idx="2">
                  <c:v>-0.62106896551724133</c:v>
                </c:pt>
                <c:pt idx="3">
                  <c:v>-0.30999999999999994</c:v>
                </c:pt>
                <c:pt idx="4">
                  <c:v>-0.2969310344827587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657192"/>
        <c:axId val="644683600"/>
      </c:lineChart>
      <c:valAx>
        <c:axId val="601185552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1185944"/>
        <c:crosses val="max"/>
        <c:crossBetween val="between"/>
        <c:majorUnit val="20"/>
      </c:valAx>
      <c:catAx>
        <c:axId val="60118594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1185552"/>
        <c:crosses val="autoZero"/>
        <c:auto val="1"/>
        <c:lblAlgn val="ctr"/>
        <c:lblOffset val="100"/>
        <c:noMultiLvlLbl val="0"/>
      </c:catAx>
      <c:valAx>
        <c:axId val="64468360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8657192"/>
        <c:crosses val="autoZero"/>
        <c:crossBetween val="between"/>
      </c:valAx>
      <c:catAx>
        <c:axId val="648657192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PM10 2002</a:t>
                </a:r>
                <a:r>
                  <a:rPr lang="nb-NO" sz="1400" b="1" baseline="0"/>
                  <a:t> </a:t>
                </a:r>
                <a:r>
                  <a:rPr lang="nb-NO" sz="1400" b="1"/>
                  <a:t>-2012</a:t>
                </a:r>
              </a:p>
            </c:rich>
          </c:tx>
          <c:layout>
            <c:manualLayout>
              <c:xMode val="edge"/>
              <c:yMode val="edge"/>
              <c:x val="0.28712871022855724"/>
              <c:y val="7.57242527582519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64468360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196044137471"/>
          <c:y val="0.15227479297997704"/>
          <c:w val="0.77484121357297153"/>
          <c:h val="0.69151940238796816"/>
        </c:manualLayout>
      </c:layout>
      <c:barChart>
        <c:barDir val="col"/>
        <c:grouping val="clustered"/>
        <c:varyColors val="0"/>
        <c:ser>
          <c:idx val="1"/>
          <c:order val="1"/>
          <c:tx>
            <c:v>Average trend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pm25_season!$AZ$2:$BD$2</c:f>
              <c:strCache>
                <c:ptCount val="5"/>
                <c:pt idx="0">
                  <c:v>annual</c:v>
                </c:pt>
                <c:pt idx="1">
                  <c:v>spring</c:v>
                </c:pt>
                <c:pt idx="2">
                  <c:v>summer</c:v>
                </c:pt>
                <c:pt idx="3">
                  <c:v>autumn</c:v>
                </c:pt>
                <c:pt idx="4">
                  <c:v>winter</c:v>
                </c:pt>
              </c:strCache>
            </c:strRef>
          </c:cat>
          <c:val>
            <c:numRef>
              <c:f>pm25_season!$AZ$4:$BD$4</c:f>
              <c:numCache>
                <c:formatCode>0</c:formatCode>
                <c:ptCount val="5"/>
                <c:pt idx="0">
                  <c:v>-32.752499999999998</c:v>
                </c:pt>
                <c:pt idx="1">
                  <c:v>-37.977500000000006</c:v>
                </c:pt>
                <c:pt idx="2">
                  <c:v>-48.00888888888889</c:v>
                </c:pt>
                <c:pt idx="3">
                  <c:v>-26.493499999999997</c:v>
                </c:pt>
                <c:pt idx="4">
                  <c:v>-22.795666666666662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47014720"/>
        <c:axId val="347014328"/>
      </c:barChart>
      <c:lineChart>
        <c:grouping val="standard"/>
        <c:varyColors val="0"/>
        <c:ser>
          <c:idx val="0"/>
          <c:order val="0"/>
          <c:tx>
            <c:v>Senn slope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summary!$B$4:$B$13</c:f>
              <c:strCache>
                <c:ptCount val="10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  <c:pt idx="4">
                  <c:v>NO2</c:v>
                </c:pt>
                <c:pt idx="5">
                  <c:v>sumNO3 aero</c:v>
                </c:pt>
                <c:pt idx="6">
                  <c:v>NO3 precip</c:v>
                </c:pt>
                <c:pt idx="8">
                  <c:v>sumNH4</c:v>
                </c:pt>
                <c:pt idx="9">
                  <c:v>NH4 precip</c:v>
                </c:pt>
              </c:strCache>
            </c:strRef>
          </c:cat>
          <c:val>
            <c:numRef>
              <c:f>pm25_season!$AZ$6:$BD$6</c:f>
              <c:numCache>
                <c:formatCode>0.00</c:formatCode>
                <c:ptCount val="5"/>
                <c:pt idx="0">
                  <c:v>-0.43022222222222217</c:v>
                </c:pt>
                <c:pt idx="1">
                  <c:v>-0.48083333333333328</c:v>
                </c:pt>
                <c:pt idx="2">
                  <c:v>-0.5618333333333333</c:v>
                </c:pt>
                <c:pt idx="3">
                  <c:v>-0.28222222222222221</c:v>
                </c:pt>
                <c:pt idx="4">
                  <c:v>-0.26716666666666661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112968"/>
        <c:axId val="347015112"/>
      </c:lineChart>
      <c:valAx>
        <c:axId val="347014328"/>
        <c:scaling>
          <c:orientation val="maxMin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Average</a:t>
                </a:r>
                <a:r>
                  <a:rPr lang="nb-NO" baseline="0"/>
                  <a:t> </a:t>
                </a:r>
                <a:r>
                  <a:rPr lang="nb-NO"/>
                  <a:t>eend</a:t>
                </a:r>
                <a:r>
                  <a:rPr lang="nb-NO" baseline="0"/>
                  <a:t> (%)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4527027609382042"/>
              <c:y val="0.3728349021896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7014720"/>
        <c:crosses val="max"/>
        <c:crossBetween val="between"/>
        <c:majorUnit val="20"/>
      </c:valAx>
      <c:catAx>
        <c:axId val="3470147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7014328"/>
        <c:crosses val="autoZero"/>
        <c:auto val="1"/>
        <c:lblAlgn val="ctr"/>
        <c:lblOffset val="100"/>
        <c:noMultiLvlLbl val="0"/>
      </c:catAx>
      <c:valAx>
        <c:axId val="34701511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</a:t>
                </a:r>
                <a:r>
                  <a:rPr lang="nb-NO" baseline="0"/>
                  <a:t> changes pr year)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6935729204540412E-2"/>
              <c:y val="0.32093133567833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6112968"/>
        <c:crosses val="autoZero"/>
        <c:crossBetween val="between"/>
      </c:valAx>
      <c:catAx>
        <c:axId val="586112968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 b="1"/>
                  <a:t>Trends in PM2.5,</a:t>
                </a:r>
                <a:r>
                  <a:rPr lang="nb-NO" sz="1400" b="1" baseline="0"/>
                  <a:t> 2002</a:t>
                </a:r>
                <a:r>
                  <a:rPr lang="nb-NO" sz="1400" b="1"/>
                  <a:t>-2012</a:t>
                </a:r>
              </a:p>
            </c:rich>
          </c:tx>
          <c:layout>
            <c:manualLayout>
              <c:xMode val="edge"/>
              <c:yMode val="edge"/>
              <c:x val="0.28712871022855724"/>
              <c:y val="7.57242527582519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crossAx val="34701511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351202895715224"/>
          <c:y val="2.8118834867924335E-3"/>
          <c:w val="0.22011547987705046"/>
          <c:h val="0.1146707858163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2002-2012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summary!$B$4:$B$6</c:f>
              <c:strCache>
                <c:ptCount val="3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</c:strCache>
            </c:strRef>
          </c:cat>
          <c:val>
            <c:numRef>
              <c:f>summary!$R$4:$R$6</c:f>
              <c:numCache>
                <c:formatCode>0</c:formatCode>
                <c:ptCount val="3"/>
                <c:pt idx="0">
                  <c:v>-46.560301886792452</c:v>
                </c:pt>
                <c:pt idx="1">
                  <c:v>-35.439684210526323</c:v>
                </c:pt>
                <c:pt idx="2">
                  <c:v>-48.478805970149239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9900568"/>
        <c:axId val="33990017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summary!$B$4:$B$6</c:f>
              <c:strCache>
                <c:ptCount val="3"/>
                <c:pt idx="0">
                  <c:v>SO2</c:v>
                </c:pt>
                <c:pt idx="1">
                  <c:v>SO4 aero</c:v>
                </c:pt>
                <c:pt idx="2">
                  <c:v>xSO4 precip</c:v>
                </c:pt>
              </c:strCache>
            </c:strRef>
          </c:cat>
          <c:val>
            <c:numRef>
              <c:f>summary!$T$4:$T$6</c:f>
              <c:numCache>
                <c:formatCode>0.000</c:formatCode>
                <c:ptCount val="3"/>
                <c:pt idx="0">
                  <c:v>-3.0849056603773597E-2</c:v>
                </c:pt>
                <c:pt idx="1">
                  <c:v>-2.6342105263157899E-2</c:v>
                </c:pt>
                <c:pt idx="2">
                  <c:v>-2.0134328358208952E-2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99392"/>
        <c:axId val="339899784"/>
      </c:lineChart>
      <c:catAx>
        <c:axId val="33990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39900176"/>
        <c:crosses val="autoZero"/>
        <c:auto val="1"/>
        <c:lblAlgn val="ctr"/>
        <c:lblOffset val="100"/>
        <c:noMultiLvlLbl val="0"/>
      </c:catAx>
      <c:valAx>
        <c:axId val="339900176"/>
        <c:scaling>
          <c:orientation val="minMax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39900568"/>
        <c:crosses val="autoZero"/>
        <c:crossBetween val="between"/>
      </c:valAx>
      <c:valAx>
        <c:axId val="339899784"/>
        <c:scaling>
          <c:orientation val="minMax"/>
          <c:min val="-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39899392"/>
        <c:crosses val="max"/>
        <c:crossBetween val="between"/>
      </c:valAx>
      <c:catAx>
        <c:axId val="33989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89978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1990-2012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summary!$D$8:$D$10</c:f>
              <c:numCache>
                <c:formatCode>0</c:formatCode>
                <c:ptCount val="3"/>
                <c:pt idx="0">
                  <c:v>-27.557285714285712</c:v>
                </c:pt>
                <c:pt idx="1">
                  <c:v>-6.198500000000001</c:v>
                </c:pt>
                <c:pt idx="2">
                  <c:v>-31.160512195121949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6197504"/>
        <c:axId val="34619789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summary!$F$8:$F$10</c:f>
              <c:numCache>
                <c:formatCode>0.000</c:formatCode>
                <c:ptCount val="3"/>
                <c:pt idx="0">
                  <c:v>-4.6892857142857139E-2</c:v>
                </c:pt>
                <c:pt idx="1">
                  <c:v>-5.944444444444444E-3</c:v>
                </c:pt>
                <c:pt idx="2">
                  <c:v>-6.7073170731707351E-3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98680"/>
        <c:axId val="346198288"/>
      </c:lineChart>
      <c:catAx>
        <c:axId val="3461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6197896"/>
        <c:crosses val="autoZero"/>
        <c:auto val="1"/>
        <c:lblAlgn val="ctr"/>
        <c:lblOffset val="100"/>
        <c:noMultiLvlLbl val="0"/>
      </c:catAx>
      <c:valAx>
        <c:axId val="346197896"/>
        <c:scaling>
          <c:orientation val="minMax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6197504"/>
        <c:crosses val="autoZero"/>
        <c:crossBetween val="between"/>
      </c:valAx>
      <c:valAx>
        <c:axId val="346198288"/>
        <c:scaling>
          <c:orientation val="minMax"/>
          <c:min val="-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6198680"/>
        <c:crosses val="max"/>
        <c:crossBetween val="between"/>
      </c:valAx>
      <c:catAx>
        <c:axId val="346198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1982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1990-2001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summary!$K$8:$K$10</c:f>
              <c:numCache>
                <c:formatCode>0</c:formatCode>
                <c:ptCount val="3"/>
                <c:pt idx="0">
                  <c:v>-27.68470588235294</c:v>
                </c:pt>
                <c:pt idx="1">
                  <c:v>-16.588363636363635</c:v>
                </c:pt>
                <c:pt idx="2">
                  <c:v>-12.420218181818177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3469864"/>
        <c:axId val="59347025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summary!$M$8:$M$10</c:f>
              <c:numCache>
                <c:formatCode>0.000</c:formatCode>
                <c:ptCount val="3"/>
                <c:pt idx="0">
                  <c:v>-7.0970588235294119E-2</c:v>
                </c:pt>
                <c:pt idx="1">
                  <c:v>-7.1818181818181816E-3</c:v>
                </c:pt>
                <c:pt idx="2">
                  <c:v>-5.9454545454545463E-3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471040"/>
        <c:axId val="593470648"/>
      </c:lineChart>
      <c:catAx>
        <c:axId val="59346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3470256"/>
        <c:crosses val="autoZero"/>
        <c:auto val="1"/>
        <c:lblAlgn val="ctr"/>
        <c:lblOffset val="100"/>
        <c:noMultiLvlLbl val="0"/>
      </c:catAx>
      <c:valAx>
        <c:axId val="593470256"/>
        <c:scaling>
          <c:orientation val="minMax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3469864"/>
        <c:crosses val="autoZero"/>
        <c:crossBetween val="between"/>
      </c:valAx>
      <c:valAx>
        <c:axId val="593470648"/>
        <c:scaling>
          <c:orientation val="minMax"/>
          <c:min val="-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3471040"/>
        <c:crosses val="max"/>
        <c:crossBetween val="between"/>
        <c:majorUnit val="2.0000000000000004E-2"/>
      </c:valAx>
      <c:catAx>
        <c:axId val="59347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4706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2002-2012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summary!$R$8:$R$10</c:f>
              <c:numCache>
                <c:formatCode>0</c:formatCode>
                <c:ptCount val="3"/>
                <c:pt idx="0">
                  <c:v>-1.5851578947368419</c:v>
                </c:pt>
                <c:pt idx="1">
                  <c:v>8.8848571428571432</c:v>
                </c:pt>
                <c:pt idx="2">
                  <c:v>-21.361057142857145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3472216"/>
        <c:axId val="59347260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summary!$T$8:$T$10</c:f>
              <c:numCache>
                <c:formatCode>0.000</c:formatCode>
                <c:ptCount val="3"/>
                <c:pt idx="0">
                  <c:v>-3.1684210526315787E-2</c:v>
                </c:pt>
                <c:pt idx="1">
                  <c:v>-6.0000000000000038E-4</c:v>
                </c:pt>
                <c:pt idx="2">
                  <c:v>-7.9285714285714324E-3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89512"/>
        <c:axId val="593473000"/>
      </c:lineChart>
      <c:catAx>
        <c:axId val="59347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3472608"/>
        <c:crosses val="autoZero"/>
        <c:auto val="1"/>
        <c:lblAlgn val="ctr"/>
        <c:lblOffset val="100"/>
        <c:noMultiLvlLbl val="0"/>
      </c:catAx>
      <c:valAx>
        <c:axId val="593472608"/>
        <c:scaling>
          <c:orientation val="minMax"/>
          <c:max val="1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3472216"/>
        <c:crosses val="autoZero"/>
        <c:crossBetween val="between"/>
      </c:valAx>
      <c:valAx>
        <c:axId val="593473000"/>
        <c:scaling>
          <c:orientation val="minMax"/>
          <c:min val="-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789512"/>
        <c:crosses val="max"/>
        <c:crossBetween val="between"/>
      </c:valAx>
      <c:catAx>
        <c:axId val="588789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47300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1990-2012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summary!$B$12:$B$13</c:f>
              <c:strCache>
                <c:ptCount val="2"/>
                <c:pt idx="0">
                  <c:v>sumNH4</c:v>
                </c:pt>
                <c:pt idx="1">
                  <c:v>NH4 precip</c:v>
                </c:pt>
              </c:strCache>
            </c:strRef>
          </c:cat>
          <c:val>
            <c:numRef>
              <c:f>summary!$D$12:$D$13</c:f>
              <c:numCache>
                <c:formatCode>0</c:formatCode>
                <c:ptCount val="2"/>
                <c:pt idx="0">
                  <c:v>-10.456055555555553</c:v>
                </c:pt>
                <c:pt idx="1">
                  <c:v>-25.835899999999992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3471824"/>
        <c:axId val="58879029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summary!$F$12:$F$13</c:f>
              <c:numCache>
                <c:formatCode>0.000</c:formatCode>
                <c:ptCount val="2"/>
                <c:pt idx="0">
                  <c:v>-3.0888888888888893E-2</c:v>
                </c:pt>
                <c:pt idx="1">
                  <c:v>-8.4750000000000016E-3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91080"/>
        <c:axId val="588790688"/>
      </c:lineChart>
      <c:catAx>
        <c:axId val="59347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790296"/>
        <c:crosses val="autoZero"/>
        <c:auto val="1"/>
        <c:lblAlgn val="ctr"/>
        <c:lblOffset val="100"/>
        <c:noMultiLvlLbl val="0"/>
      </c:catAx>
      <c:valAx>
        <c:axId val="588790296"/>
        <c:scaling>
          <c:orientation val="minMax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3471824"/>
        <c:crosses val="autoZero"/>
        <c:crossBetween val="between"/>
      </c:valAx>
      <c:valAx>
        <c:axId val="588790688"/>
        <c:scaling>
          <c:orientation val="minMax"/>
          <c:min val="-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791080"/>
        <c:crosses val="max"/>
        <c:crossBetween val="between"/>
      </c:valAx>
      <c:catAx>
        <c:axId val="588791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7906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1990-2001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summary!$B$12:$B$13</c:f>
              <c:strCache>
                <c:ptCount val="2"/>
                <c:pt idx="0">
                  <c:v>sumNH4</c:v>
                </c:pt>
                <c:pt idx="1">
                  <c:v>NH4 precip</c:v>
                </c:pt>
              </c:strCache>
            </c:strRef>
          </c:cat>
          <c:val>
            <c:numRef>
              <c:f>summary!$K$12:$K$13</c:f>
              <c:numCache>
                <c:formatCode>0</c:formatCode>
                <c:ptCount val="2"/>
                <c:pt idx="0">
                  <c:v>-23.017714285714284</c:v>
                </c:pt>
                <c:pt idx="1">
                  <c:v>-22.264363636363644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8791864"/>
        <c:axId val="58879225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summary!$M$12:$M$13</c:f>
              <c:numCache>
                <c:formatCode>0.000</c:formatCode>
                <c:ptCount val="2"/>
                <c:pt idx="0">
                  <c:v>-6.5904761904761897E-2</c:v>
                </c:pt>
                <c:pt idx="1">
                  <c:v>-1.7245614035087724E-2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93040"/>
        <c:axId val="588792648"/>
      </c:lineChart>
      <c:catAx>
        <c:axId val="58879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792256"/>
        <c:crosses val="autoZero"/>
        <c:auto val="1"/>
        <c:lblAlgn val="ctr"/>
        <c:lblOffset val="100"/>
        <c:noMultiLvlLbl val="0"/>
      </c:catAx>
      <c:valAx>
        <c:axId val="588792256"/>
        <c:scaling>
          <c:orientation val="minMax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791864"/>
        <c:crosses val="autoZero"/>
        <c:crossBetween val="between"/>
      </c:valAx>
      <c:valAx>
        <c:axId val="588792648"/>
        <c:scaling>
          <c:orientation val="minMax"/>
          <c:min val="-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8793040"/>
        <c:crosses val="max"/>
        <c:crossBetween val="between"/>
      </c:valAx>
      <c:catAx>
        <c:axId val="58879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7926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2002-2012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summary!$B$12:$B$13</c:f>
              <c:strCache>
                <c:ptCount val="2"/>
                <c:pt idx="0">
                  <c:v>sumNH4</c:v>
                </c:pt>
                <c:pt idx="1">
                  <c:v>NH4 precip</c:v>
                </c:pt>
              </c:strCache>
            </c:strRef>
          </c:cat>
          <c:val>
            <c:numRef>
              <c:f>summary!$R$12:$R$13</c:f>
              <c:numCache>
                <c:formatCode>0</c:formatCode>
                <c:ptCount val="2"/>
                <c:pt idx="0">
                  <c:v>9.0345588235294105</c:v>
                </c:pt>
                <c:pt idx="1">
                  <c:v>-20.823964912280704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6529888"/>
        <c:axId val="596530280"/>
      </c:barChart>
      <c:lineChart>
        <c:grouping val="standard"/>
        <c:varyColors val="0"/>
        <c:ser>
          <c:idx val="1"/>
          <c:order val="1"/>
          <c:tx>
            <c:strRef>
              <c:f>summary!$T$12:$T$13</c:f>
              <c:strCache>
                <c:ptCount val="2"/>
                <c:pt idx="0">
                  <c:v>-0.005</c:v>
                </c:pt>
                <c:pt idx="1">
                  <c:v>-0.017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summary!$B$8:$B$10</c:f>
              <c:strCache>
                <c:ptCount val="3"/>
                <c:pt idx="0">
                  <c:v>NO2</c:v>
                </c:pt>
                <c:pt idx="1">
                  <c:v>sumNO3 aero</c:v>
                </c:pt>
                <c:pt idx="2">
                  <c:v>NO3 precip</c:v>
                </c:pt>
              </c:strCache>
            </c:strRef>
          </c:cat>
          <c:val>
            <c:numRef>
              <c:f>summary!$F$12:$F$13</c:f>
              <c:numCache>
                <c:formatCode>0.000</c:formatCode>
                <c:ptCount val="2"/>
                <c:pt idx="0">
                  <c:v>-3.0888888888888893E-2</c:v>
                </c:pt>
                <c:pt idx="1">
                  <c:v>-8.4750000000000016E-3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531064"/>
        <c:axId val="596530672"/>
      </c:lineChart>
      <c:catAx>
        <c:axId val="59652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530280"/>
        <c:crosses val="autoZero"/>
        <c:auto val="1"/>
        <c:lblAlgn val="ctr"/>
        <c:lblOffset val="100"/>
        <c:noMultiLvlLbl val="0"/>
      </c:catAx>
      <c:valAx>
        <c:axId val="596530280"/>
        <c:scaling>
          <c:orientation val="minMax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Avergae trend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529888"/>
        <c:crosses val="autoZero"/>
        <c:crossBetween val="between"/>
      </c:valAx>
      <c:valAx>
        <c:axId val="596530672"/>
        <c:scaling>
          <c:orientation val="minMax"/>
          <c:min val="-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Slope (ugS/year)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6531064"/>
        <c:crosses val="max"/>
        <c:crossBetween val="between"/>
      </c:valAx>
      <c:catAx>
        <c:axId val="596531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5306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190500</xdr:colOff>
      <xdr:row>1</xdr:row>
      <xdr:rowOff>52387</xdr:rowOff>
    </xdr:from>
    <xdr:to>
      <xdr:col>30</xdr:col>
      <xdr:colOff>47625</xdr:colOff>
      <xdr:row>13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85726</xdr:colOff>
      <xdr:row>1</xdr:row>
      <xdr:rowOff>66675</xdr:rowOff>
    </xdr:from>
    <xdr:to>
      <xdr:col>34</xdr:col>
      <xdr:colOff>600076</xdr:colOff>
      <xdr:row>13</xdr:row>
      <xdr:rowOff>42863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76201</xdr:colOff>
      <xdr:row>1</xdr:row>
      <xdr:rowOff>85724</xdr:rowOff>
    </xdr:from>
    <xdr:to>
      <xdr:col>40</xdr:col>
      <xdr:colOff>1</xdr:colOff>
      <xdr:row>13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266700</xdr:colOff>
      <xdr:row>14</xdr:row>
      <xdr:rowOff>0</xdr:rowOff>
    </xdr:from>
    <xdr:to>
      <xdr:col>30</xdr:col>
      <xdr:colOff>123825</xdr:colOff>
      <xdr:row>25</xdr:row>
      <xdr:rowOff>166688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161926</xdr:colOff>
      <xdr:row>14</xdr:row>
      <xdr:rowOff>14288</xdr:rowOff>
    </xdr:from>
    <xdr:to>
      <xdr:col>35</xdr:col>
      <xdr:colOff>66676</xdr:colOff>
      <xdr:row>25</xdr:row>
      <xdr:rowOff>180976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152401</xdr:colOff>
      <xdr:row>14</xdr:row>
      <xdr:rowOff>33337</xdr:rowOff>
    </xdr:from>
    <xdr:to>
      <xdr:col>40</xdr:col>
      <xdr:colOff>76201</xdr:colOff>
      <xdr:row>25</xdr:row>
      <xdr:rowOff>166688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275170</xdr:colOff>
      <xdr:row>26</xdr:row>
      <xdr:rowOff>179916</xdr:rowOff>
    </xdr:from>
    <xdr:to>
      <xdr:col>30</xdr:col>
      <xdr:colOff>132295</xdr:colOff>
      <xdr:row>38</xdr:row>
      <xdr:rowOff>156104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190499</xdr:colOff>
      <xdr:row>27</xdr:row>
      <xdr:rowOff>10583</xdr:rowOff>
    </xdr:from>
    <xdr:to>
      <xdr:col>35</xdr:col>
      <xdr:colOff>47624</xdr:colOff>
      <xdr:row>38</xdr:row>
      <xdr:rowOff>177271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137583</xdr:colOff>
      <xdr:row>26</xdr:row>
      <xdr:rowOff>179916</xdr:rowOff>
    </xdr:from>
    <xdr:to>
      <xdr:col>39</xdr:col>
      <xdr:colOff>608542</xdr:colOff>
      <xdr:row>38</xdr:row>
      <xdr:rowOff>156104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465665</xdr:colOff>
      <xdr:row>17</xdr:row>
      <xdr:rowOff>189441</xdr:rowOff>
    </xdr:from>
    <xdr:to>
      <xdr:col>9</xdr:col>
      <xdr:colOff>328084</xdr:colOff>
      <xdr:row>36</xdr:row>
      <xdr:rowOff>84667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476249</xdr:colOff>
      <xdr:row>38</xdr:row>
      <xdr:rowOff>52917</xdr:rowOff>
    </xdr:from>
    <xdr:to>
      <xdr:col>7</xdr:col>
      <xdr:colOff>1185333</xdr:colOff>
      <xdr:row>56</xdr:row>
      <xdr:rowOff>43393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359831</xdr:colOff>
      <xdr:row>18</xdr:row>
      <xdr:rowOff>52917</xdr:rowOff>
    </xdr:from>
    <xdr:to>
      <xdr:col>20</xdr:col>
      <xdr:colOff>1238250</xdr:colOff>
      <xdr:row>36</xdr:row>
      <xdr:rowOff>64560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40821</xdr:colOff>
      <xdr:row>11</xdr:row>
      <xdr:rowOff>0</xdr:rowOff>
    </xdr:from>
    <xdr:to>
      <xdr:col>59</xdr:col>
      <xdr:colOff>90716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40821</xdr:colOff>
      <xdr:row>11</xdr:row>
      <xdr:rowOff>0</xdr:rowOff>
    </xdr:from>
    <xdr:to>
      <xdr:col>59</xdr:col>
      <xdr:colOff>90716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11</xdr:row>
      <xdr:rowOff>0</xdr:rowOff>
    </xdr:from>
    <xdr:to>
      <xdr:col>59</xdr:col>
      <xdr:colOff>49895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11</xdr:row>
      <xdr:rowOff>0</xdr:rowOff>
    </xdr:from>
    <xdr:to>
      <xdr:col>59</xdr:col>
      <xdr:colOff>49895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11</xdr:row>
      <xdr:rowOff>0</xdr:rowOff>
    </xdr:from>
    <xdr:to>
      <xdr:col>59</xdr:col>
      <xdr:colOff>49895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11</xdr:row>
      <xdr:rowOff>0</xdr:rowOff>
    </xdr:from>
    <xdr:to>
      <xdr:col>59</xdr:col>
      <xdr:colOff>49895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11</xdr:row>
      <xdr:rowOff>0</xdr:rowOff>
    </xdr:from>
    <xdr:to>
      <xdr:col>59</xdr:col>
      <xdr:colOff>49895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11</xdr:row>
      <xdr:rowOff>0</xdr:rowOff>
    </xdr:from>
    <xdr:to>
      <xdr:col>59</xdr:col>
      <xdr:colOff>49895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40821</xdr:colOff>
      <xdr:row>11</xdr:row>
      <xdr:rowOff>0</xdr:rowOff>
    </xdr:from>
    <xdr:to>
      <xdr:col>59</xdr:col>
      <xdr:colOff>90716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40821</xdr:colOff>
      <xdr:row>11</xdr:row>
      <xdr:rowOff>0</xdr:rowOff>
    </xdr:from>
    <xdr:to>
      <xdr:col>59</xdr:col>
      <xdr:colOff>90716</xdr:colOff>
      <xdr:row>29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6"/>
  <sheetViews>
    <sheetView zoomScale="90" zoomScaleNormal="90" workbookViewId="0">
      <selection activeCell="N16" sqref="N16"/>
    </sheetView>
  </sheetViews>
  <sheetFormatPr defaultRowHeight="15" x14ac:dyDescent="0.25"/>
  <cols>
    <col min="2" max="2" width="15.42578125" customWidth="1"/>
    <col min="6" max="7" width="20.140625" customWidth="1"/>
    <col min="8" max="8" width="18.42578125" customWidth="1"/>
    <col min="9" max="9" width="3.42578125" customWidth="1"/>
    <col min="13" max="14" width="19.28515625" customWidth="1"/>
    <col min="15" max="15" width="18" customWidth="1"/>
    <col min="16" max="16" width="3" customWidth="1"/>
    <col min="20" max="21" width="20.85546875" customWidth="1"/>
    <col min="22" max="25" width="16.28515625" customWidth="1"/>
  </cols>
  <sheetData>
    <row r="2" spans="2:25" x14ac:dyDescent="0.25">
      <c r="C2" s="18" t="str">
        <f>+SO2_year!AF2</f>
        <v>1990-2012</v>
      </c>
      <c r="D2" s="18"/>
      <c r="E2" s="18"/>
      <c r="F2" s="18"/>
      <c r="G2" s="18"/>
      <c r="H2" s="18"/>
      <c r="J2" s="19" t="str">
        <f>+SO4_year!AG2</f>
        <v>1990-2001</v>
      </c>
      <c r="K2" s="19"/>
      <c r="L2" s="19"/>
      <c r="M2" s="19"/>
      <c r="N2" s="19"/>
      <c r="O2" s="19"/>
      <c r="Q2" s="20" t="str">
        <f>+SO4_year!AH2</f>
        <v>2002-2012</v>
      </c>
      <c r="R2" s="20"/>
      <c r="S2" s="20"/>
      <c r="T2" s="20"/>
      <c r="U2" s="20"/>
      <c r="V2" s="20"/>
      <c r="W2" s="15"/>
      <c r="X2" s="15"/>
      <c r="Y2" s="15"/>
    </row>
    <row r="3" spans="2:25" x14ac:dyDescent="0.25">
      <c r="C3" s="9" t="s">
        <v>132</v>
      </c>
      <c r="D3" s="9" t="s">
        <v>133</v>
      </c>
      <c r="E3" s="9" t="s">
        <v>134</v>
      </c>
      <c r="F3" s="9" t="s">
        <v>183</v>
      </c>
      <c r="G3" s="9" t="s">
        <v>189</v>
      </c>
      <c r="H3" s="9" t="s">
        <v>188</v>
      </c>
      <c r="I3" s="9"/>
      <c r="J3" s="9" t="s">
        <v>132</v>
      </c>
      <c r="K3" s="9" t="s">
        <v>133</v>
      </c>
      <c r="L3" s="9" t="s">
        <v>134</v>
      </c>
      <c r="M3" s="9" t="s">
        <v>183</v>
      </c>
      <c r="N3" s="9" t="s">
        <v>189</v>
      </c>
      <c r="O3" s="9" t="s">
        <v>188</v>
      </c>
      <c r="P3" s="9"/>
      <c r="Q3" s="9" t="s">
        <v>132</v>
      </c>
      <c r="R3" s="9" t="s">
        <v>133</v>
      </c>
      <c r="S3" s="9" t="s">
        <v>134</v>
      </c>
      <c r="T3" s="9" t="s">
        <v>183</v>
      </c>
      <c r="U3" s="9" t="s">
        <v>189</v>
      </c>
      <c r="V3" s="9" t="s">
        <v>188</v>
      </c>
      <c r="W3" s="9"/>
      <c r="X3" s="9"/>
      <c r="Y3" s="9"/>
    </row>
    <row r="4" spans="2:25" x14ac:dyDescent="0.25">
      <c r="B4" t="str">
        <f>+SO2_year!AE2</f>
        <v>SO2</v>
      </c>
      <c r="C4" s="9">
        <f>+SO2_year!AF3</f>
        <v>34</v>
      </c>
      <c r="D4" s="11">
        <f>+SO2_year!AF4</f>
        <v>-86.831088235294118</v>
      </c>
      <c r="E4" s="11">
        <f>+SO2_year!AF5</f>
        <v>38.843175271517111</v>
      </c>
      <c r="F4" s="10">
        <f>+SO2_year!AF6</f>
        <v>-8.4911764705882353E-2</v>
      </c>
      <c r="G4" s="12">
        <f>+SO2_year!AF8</f>
        <v>0.94117647058823528</v>
      </c>
      <c r="H4" s="12">
        <f>+SO2_year!AF9</f>
        <v>0</v>
      </c>
      <c r="I4" s="9"/>
      <c r="J4" s="9">
        <f>+SO2_year!AG3</f>
        <v>46</v>
      </c>
      <c r="K4" s="11">
        <f>+SO2_year!AG4</f>
        <v>-80.126086956521732</v>
      </c>
      <c r="L4" s="11">
        <f>+SO2_year!AG5</f>
        <v>21.064907280779256</v>
      </c>
      <c r="M4" s="10">
        <f>+SO2_year!AG6</f>
        <v>-0.18523913043478263</v>
      </c>
      <c r="N4" s="12">
        <f>+SO2_year!AG8</f>
        <v>0.86956521739130432</v>
      </c>
      <c r="O4" s="12">
        <f>+SO2_year!AG9</f>
        <v>0</v>
      </c>
      <c r="P4" s="9"/>
      <c r="Q4" s="9">
        <f>+SO2_year!AH3</f>
        <v>53</v>
      </c>
      <c r="R4" s="11">
        <f>+SO2_year!AH4</f>
        <v>-46.560301886792452</v>
      </c>
      <c r="S4" s="11">
        <f>+SO2_year!AH5</f>
        <v>37.322938459006743</v>
      </c>
      <c r="T4" s="10">
        <f>+SO2_year!AH6</f>
        <v>-3.0849056603773597E-2</v>
      </c>
      <c r="U4" s="12">
        <f>+SO2_year!AH8</f>
        <v>0.52830188679245282</v>
      </c>
      <c r="V4" s="12">
        <f>+SO2_year!AH9</f>
        <v>0</v>
      </c>
      <c r="W4" s="12"/>
      <c r="X4" s="12"/>
      <c r="Y4" s="12"/>
    </row>
    <row r="5" spans="2:25" x14ac:dyDescent="0.25">
      <c r="B5" t="str">
        <f>+SO4_year!AE2</f>
        <v>SO4 aero</v>
      </c>
      <c r="C5" s="9">
        <f>+SO4_year!AF3</f>
        <v>23</v>
      </c>
      <c r="D5" s="11">
        <f>+SO4_year!AF4</f>
        <v>-61.396000000000001</v>
      </c>
      <c r="E5" s="11">
        <f>+SO4_year!AF5</f>
        <v>18.247848936742674</v>
      </c>
      <c r="F5" s="10">
        <f>+SO4_year!AF6</f>
        <v>-3.2130434782608706E-2</v>
      </c>
      <c r="G5" s="12">
        <f>+SO4_year!AF8</f>
        <v>0.91304347826086951</v>
      </c>
      <c r="H5" s="12">
        <f>+SO4_year!AF9</f>
        <v>0</v>
      </c>
      <c r="I5" s="9"/>
      <c r="J5" s="9">
        <f>+SO4_year!AG3</f>
        <v>38</v>
      </c>
      <c r="K5" s="11">
        <f>+SO4_year!AG4</f>
        <v>-52.446631578947375</v>
      </c>
      <c r="L5" s="11">
        <f>+SO4_year!AG5</f>
        <v>19.838555816581618</v>
      </c>
      <c r="M5" s="10">
        <f>+SO4_year!AG6</f>
        <v>-5.5447368421052627E-2</v>
      </c>
      <c r="N5" s="12">
        <f>+SO4_year!AG8</f>
        <v>0.89473684210526316</v>
      </c>
      <c r="O5" s="12">
        <f>+SO4_year!AG9</f>
        <v>0</v>
      </c>
      <c r="P5" s="9"/>
      <c r="Q5" s="9">
        <f>+SO4_year!AH3</f>
        <v>38</v>
      </c>
      <c r="R5" s="11">
        <f>+SO4_year!AH4</f>
        <v>-35.439684210526323</v>
      </c>
      <c r="S5" s="11">
        <f>+SO4_year!AH5</f>
        <v>26.195551169745794</v>
      </c>
      <c r="T5" s="10">
        <f>+SO4_year!AH6</f>
        <v>-2.6342105263157899E-2</v>
      </c>
      <c r="U5" s="12">
        <f>+SO4_year!AH8</f>
        <v>0.55263157894736847</v>
      </c>
      <c r="V5" s="12">
        <f>+SO4_year!AH9</f>
        <v>2.6315789473684209E-2</v>
      </c>
      <c r="W5" s="12"/>
      <c r="X5" s="12"/>
      <c r="Y5" s="12"/>
    </row>
    <row r="6" spans="2:25" x14ac:dyDescent="0.25">
      <c r="B6" t="str">
        <f>+xSO4_precip_year!AE2</f>
        <v>xSO4 precip</v>
      </c>
      <c r="C6" s="9">
        <f>+xSO4_precip_year!AF3</f>
        <v>41</v>
      </c>
      <c r="D6" s="11">
        <f>+xSO4_precip_year!AF4</f>
        <v>-71.798707317073166</v>
      </c>
      <c r="E6" s="11">
        <f>+xSO4_precip_year!AF5</f>
        <v>13.379312165137538</v>
      </c>
      <c r="F6" s="10">
        <f>+xSO4_precip_year!AF6</f>
        <v>-2.4731707317073182E-2</v>
      </c>
      <c r="G6" s="12">
        <f>+xSO4_precip_year!AF8</f>
        <v>0.97560975609756095</v>
      </c>
      <c r="H6" s="12">
        <f>+xSO4_precip_year!AF9</f>
        <v>0</v>
      </c>
      <c r="I6" s="9"/>
      <c r="J6" s="9">
        <f>+xSO4_precip_year!AG3</f>
        <v>54</v>
      </c>
      <c r="K6" s="11">
        <f>+xSO4_precip_year!AG4</f>
        <v>-45.98844444444444</v>
      </c>
      <c r="L6" s="11">
        <f>+xSO4_precip_year!AG5</f>
        <v>25.614120571062553</v>
      </c>
      <c r="M6" s="10">
        <f>+xSO4_precip_year!AG6</f>
        <v>-3.4111111111111099E-2</v>
      </c>
      <c r="N6" s="12">
        <f>+xSO4_precip_year!AG8</f>
        <v>0.7407407407407407</v>
      </c>
      <c r="O6" s="12">
        <f>+xSO4_precip_year!AG9</f>
        <v>0</v>
      </c>
      <c r="P6" s="9"/>
      <c r="Q6" s="9">
        <f>+xSO4_precip_year!AH3</f>
        <v>67</v>
      </c>
      <c r="R6" s="11">
        <f>+xSO4_precip_year!AH4</f>
        <v>-48.478805970149239</v>
      </c>
      <c r="S6" s="11">
        <f>+xSO4_precip_year!AH5</f>
        <v>22.574089620382399</v>
      </c>
      <c r="T6" s="10">
        <f>+xSO4_precip_year!AH6</f>
        <v>-2.0134328358208952E-2</v>
      </c>
      <c r="U6" s="12">
        <f>+xSO4_precip_year!AH8</f>
        <v>0.73134328358208955</v>
      </c>
      <c r="V6" s="12">
        <f>+xSO4_precip_year!AH9</f>
        <v>0</v>
      </c>
      <c r="W6" s="12"/>
      <c r="X6" s="12"/>
      <c r="Y6" s="12"/>
    </row>
    <row r="7" spans="2:25" x14ac:dyDescent="0.25">
      <c r="R7" s="8"/>
      <c r="S7" s="8"/>
    </row>
    <row r="8" spans="2:25" x14ac:dyDescent="0.25">
      <c r="B8" t="str">
        <f>+NO2_year!AE2</f>
        <v>NO2</v>
      </c>
      <c r="C8" s="9">
        <f>+NO2_year!AF3</f>
        <v>28</v>
      </c>
      <c r="D8" s="11">
        <f>+NO2_year!AF4</f>
        <v>-27.557285714285712</v>
      </c>
      <c r="E8" s="11">
        <f>+NO2_year!AF5</f>
        <v>41.071243159369857</v>
      </c>
      <c r="F8" s="10">
        <f>+NO2_year!AF6</f>
        <v>-4.6892857142857139E-2</v>
      </c>
      <c r="G8" s="12">
        <f>+NO2_year!AF8</f>
        <v>0.6428571428571429</v>
      </c>
      <c r="H8" s="12">
        <f>+NO2_year!AF9</f>
        <v>3.5714285714285712E-2</v>
      </c>
      <c r="I8" s="9"/>
      <c r="J8" s="9">
        <f>+NO2_year!AG3</f>
        <v>34</v>
      </c>
      <c r="K8" s="11">
        <f>+NO2_year!AG4</f>
        <v>-27.68470588235294</v>
      </c>
      <c r="L8" s="11">
        <f>+NO2_year!AG5</f>
        <v>22.845963610774067</v>
      </c>
      <c r="M8" s="10">
        <f>+NO2_year!AG6</f>
        <v>-7.0970588235294119E-2</v>
      </c>
      <c r="N8" s="12">
        <f>+NO2_year!AG8</f>
        <v>0.58823529411764708</v>
      </c>
      <c r="O8" s="12">
        <f>+NO2_year!AG9</f>
        <v>0</v>
      </c>
      <c r="P8" s="9"/>
      <c r="Q8" s="9">
        <f>+NO2_year!AH3</f>
        <v>57</v>
      </c>
      <c r="R8" s="11">
        <f>+NO2_year!AH4</f>
        <v>-1.5851578947368419</v>
      </c>
      <c r="S8" s="11">
        <f>+NO2_year!AH5</f>
        <v>73.321769641177596</v>
      </c>
      <c r="T8" s="10">
        <f>+NO2_year!AH6</f>
        <v>-3.1684210526315787E-2</v>
      </c>
      <c r="U8" s="12">
        <f>+NO2_year!AH8</f>
        <v>0.24561403508771928</v>
      </c>
      <c r="V8" s="12">
        <f>+NO2_year!AH9</f>
        <v>5.2631578947368418E-2</v>
      </c>
      <c r="W8" s="12"/>
      <c r="X8" s="12"/>
      <c r="Y8" s="12"/>
    </row>
    <row r="9" spans="2:25" x14ac:dyDescent="0.25">
      <c r="B9" t="str">
        <f>+sumNO3_year!AE2</f>
        <v>sumNO3 aero</v>
      </c>
      <c r="C9" s="9">
        <f>+sumNO3_year!AF3</f>
        <v>18</v>
      </c>
      <c r="D9" s="11">
        <f>+sumNO3_year!AF4</f>
        <v>-6.198500000000001</v>
      </c>
      <c r="E9" s="11">
        <f>+sumNO3_year!AF5</f>
        <v>44.188145067427307</v>
      </c>
      <c r="F9" s="10">
        <f>+sumNO3_year!AF6</f>
        <v>-5.944444444444444E-3</v>
      </c>
      <c r="G9" s="12">
        <f>+sumNO3_year!AF8</f>
        <v>0.44444444444444442</v>
      </c>
      <c r="H9" s="12">
        <f>+sumNO3_year!AF9</f>
        <v>0</v>
      </c>
      <c r="I9" s="9"/>
      <c r="J9" s="9">
        <f>+sumNO3_year!AG3</f>
        <v>22</v>
      </c>
      <c r="K9" s="11">
        <f>+sumNO3_year!AG4</f>
        <v>-16.588363636363635</v>
      </c>
      <c r="L9" s="11">
        <f>+sumNO3_year!AG5</f>
        <v>39.243271955409554</v>
      </c>
      <c r="M9" s="10">
        <f>+sumNO3_year!AG6</f>
        <v>-7.1818181818181816E-3</v>
      </c>
      <c r="N9" s="12">
        <f>+sumNO3_year!AG8</f>
        <v>0.31818181818181818</v>
      </c>
      <c r="O9" s="12">
        <f>+sumNO3_year!AG9</f>
        <v>0</v>
      </c>
      <c r="P9" s="9"/>
      <c r="Q9" s="9">
        <f>+sumNO3_year!AH3</f>
        <v>35</v>
      </c>
      <c r="R9" s="11">
        <f>+sumNO3_year!AH4</f>
        <v>8.8848571428571432</v>
      </c>
      <c r="S9" s="11">
        <f>+sumNO3_year!AH5</f>
        <v>52.465041801039995</v>
      </c>
      <c r="T9" s="10">
        <f>+sumNO3_year!AH6</f>
        <v>-6.0000000000000038E-4</v>
      </c>
      <c r="U9" s="12">
        <f>+sumNO3_year!AH8</f>
        <v>0.11428571428571428</v>
      </c>
      <c r="V9" s="12">
        <f>+sumNO3_year!AH9</f>
        <v>8.5714285714285715E-2</v>
      </c>
      <c r="W9" s="12"/>
      <c r="X9" s="12"/>
      <c r="Y9" s="12"/>
    </row>
    <row r="10" spans="2:25" x14ac:dyDescent="0.25">
      <c r="B10" t="str">
        <f>+no3_precip_year!AE2</f>
        <v>NO3 precip</v>
      </c>
      <c r="C10" s="9">
        <f>+no3_precip_year!AF3</f>
        <v>41</v>
      </c>
      <c r="D10" s="11">
        <f>+no3_precip_year!AF4</f>
        <v>-31.160512195121949</v>
      </c>
      <c r="E10" s="11">
        <f>+no3_precip_year!AF5</f>
        <v>17.775825850184791</v>
      </c>
      <c r="F10" s="10">
        <f>+no3_precip_year!AF6</f>
        <v>-6.7073170731707351E-3</v>
      </c>
      <c r="G10" s="12">
        <f>+no3_precip_year!AF8</f>
        <v>0.75609756097560976</v>
      </c>
      <c r="H10" s="12">
        <f>+no3_precip_year!AF9</f>
        <v>0</v>
      </c>
      <c r="I10" s="9"/>
      <c r="J10" s="9">
        <f>+no3_precip_year!AG3</f>
        <v>55</v>
      </c>
      <c r="K10" s="11">
        <f>+no3_precip_year!AG4</f>
        <v>-12.420218181818177</v>
      </c>
      <c r="L10" s="11">
        <f>+no3_precip_year!AG5</f>
        <v>30.386132318622732</v>
      </c>
      <c r="M10" s="10">
        <f>+no3_precip_year!AG6</f>
        <v>-5.9454545454545463E-3</v>
      </c>
      <c r="N10" s="12">
        <f>+no3_precip_year!AG8</f>
        <v>0.32727272727272727</v>
      </c>
      <c r="O10" s="12">
        <f>+no3_precip_year!AG9</f>
        <v>0</v>
      </c>
      <c r="P10" s="9"/>
      <c r="Q10" s="9">
        <f>+no3_precip_year!AH3</f>
        <v>70</v>
      </c>
      <c r="R10" s="11">
        <f>+no3_precip_year!AH4</f>
        <v>-21.361057142857145</v>
      </c>
      <c r="S10" s="11">
        <f>+no3_precip_year!AH5</f>
        <v>28.873372667305315</v>
      </c>
      <c r="T10" s="10">
        <f>+no3_precip_year!AH6</f>
        <v>-7.9285714285714324E-3</v>
      </c>
      <c r="U10" s="12">
        <f>+no3_precip_year!AH8</f>
        <v>0.34285714285714286</v>
      </c>
      <c r="V10" s="12">
        <f>+no3_precip_year!AH9</f>
        <v>1.4285714285714285E-2</v>
      </c>
      <c r="W10" s="12"/>
      <c r="X10" s="12"/>
      <c r="Y10" s="12"/>
    </row>
    <row r="12" spans="2:25" x14ac:dyDescent="0.25">
      <c r="B12" t="str">
        <f>+sumNH4_year!AE2</f>
        <v>sumNH4</v>
      </c>
      <c r="C12" s="9">
        <f>+sumNH4_year!AF3</f>
        <v>18</v>
      </c>
      <c r="D12" s="11">
        <f>+sumNH4_year!AF4</f>
        <v>-10.456055555555553</v>
      </c>
      <c r="E12" s="11">
        <f>+sumNH4_year!AF5</f>
        <v>107.02138212661453</v>
      </c>
      <c r="F12" s="10">
        <f>+sumNH4_year!AF6</f>
        <v>-3.0888888888888893E-2</v>
      </c>
      <c r="G12" s="12">
        <f>+sumNH4_year!AF8</f>
        <v>0.66666666666666663</v>
      </c>
      <c r="H12" s="12">
        <f>+sumNH4_year!AF9</f>
        <v>0.16666666666666666</v>
      </c>
      <c r="I12" s="9"/>
      <c r="J12" s="9">
        <f>+sumNH4_year!AG3</f>
        <v>21</v>
      </c>
      <c r="K12" s="11">
        <f>+sumNH4_year!AG4</f>
        <v>-23.017714285714284</v>
      </c>
      <c r="L12" s="11">
        <f>+sumNH4_year!AG5</f>
        <v>51.208625188675839</v>
      </c>
      <c r="M12" s="10">
        <f>+sumNH4_year!AG6</f>
        <v>-6.5904761904761897E-2</v>
      </c>
      <c r="N12" s="12">
        <f>+sumNH4_year!AG8</f>
        <v>0.52380952380952384</v>
      </c>
      <c r="O12" s="12">
        <f>+sumNH4_year!AG9</f>
        <v>9.5238095238095233E-2</v>
      </c>
      <c r="P12" s="9"/>
      <c r="Q12" s="9">
        <f>+sumNH4_year!AH3</f>
        <v>34</v>
      </c>
      <c r="R12" s="11">
        <f>+sumNH4_year!AH4</f>
        <v>9.0345588235294105</v>
      </c>
      <c r="S12" s="11">
        <f>+sumNH4_year!AH5</f>
        <v>64.92117686819131</v>
      </c>
      <c r="T12" s="10">
        <f>+sumNH4_year!AH6</f>
        <v>-4.794117647058822E-3</v>
      </c>
      <c r="U12" s="12">
        <f>+sumNH4_year!AH8</f>
        <v>0.14705882352941177</v>
      </c>
      <c r="V12" s="12">
        <f>+sumNH4_year!AH9</f>
        <v>2.9411764705882353E-2</v>
      </c>
      <c r="W12" s="12"/>
      <c r="X12" s="12"/>
      <c r="Y12" s="12"/>
    </row>
    <row r="13" spans="2:25" x14ac:dyDescent="0.25">
      <c r="B13" t="str">
        <f>+NH4_precip_year!AE2</f>
        <v>NH4 precip</v>
      </c>
      <c r="C13" s="9">
        <f>+NH4_precip_year!AF3</f>
        <v>40</v>
      </c>
      <c r="D13" s="11">
        <f>+NH4_precip_year!AF4</f>
        <v>-25.835899999999992</v>
      </c>
      <c r="E13" s="11">
        <f>+NH4_precip_year!AF5</f>
        <v>33.120419862011069</v>
      </c>
      <c r="F13" s="10">
        <f>+NH4_precip_year!AF6</f>
        <v>-8.4750000000000016E-3</v>
      </c>
      <c r="G13" s="12">
        <f>+NH4_precip_year!AF8</f>
        <v>0.625</v>
      </c>
      <c r="H13" s="12">
        <f>+NH4_precip_year!AF9</f>
        <v>0.05</v>
      </c>
      <c r="I13" s="9"/>
      <c r="J13" s="9">
        <f>+NH4_precip_year!AG3</f>
        <v>57</v>
      </c>
      <c r="K13" s="11">
        <f>+NH4_precip_year!AG4</f>
        <v>-22.264363636363644</v>
      </c>
      <c r="L13" s="11">
        <f>+NH4_precip_year!AG5</f>
        <v>49.15950268565328</v>
      </c>
      <c r="M13" s="10">
        <f>+NH4_precip_year!AG6</f>
        <v>-1.7245614035087724E-2</v>
      </c>
      <c r="N13" s="12">
        <f>+NH4_precip_year!AG8</f>
        <v>0.35087719298245612</v>
      </c>
      <c r="O13" s="12">
        <f>+NH4_precip_year!AG9</f>
        <v>1.7543859649122806E-2</v>
      </c>
      <c r="P13" s="9"/>
      <c r="Q13" s="9">
        <f>+NH4_precip_year!AH3</f>
        <v>57</v>
      </c>
      <c r="R13" s="11">
        <f>+NH4_precip_year!AH4</f>
        <v>-20.823964912280704</v>
      </c>
      <c r="S13" s="11">
        <f>+NH4_precip_year!AH5</f>
        <v>45.062877461848835</v>
      </c>
      <c r="T13" s="10">
        <f>+NH4_precip_year!AH6</f>
        <v>-1.7245614035087724E-2</v>
      </c>
      <c r="U13" s="12">
        <f>+NH4_precip_year!AH8</f>
        <v>0.35087719298245612</v>
      </c>
      <c r="V13" s="12">
        <f>+NH4_precip_year!AH9</f>
        <v>1.7543859649122806E-2</v>
      </c>
      <c r="W13" s="12"/>
      <c r="X13" s="12"/>
      <c r="Y13" s="12"/>
    </row>
    <row r="14" spans="2:25" x14ac:dyDescent="0.25">
      <c r="Q14" s="9"/>
      <c r="R14" s="9"/>
      <c r="S14" s="9"/>
      <c r="T14" s="9"/>
      <c r="U14" s="9"/>
      <c r="V14" s="9"/>
      <c r="W14" s="9"/>
      <c r="X14" s="9"/>
      <c r="Y14" s="9"/>
    </row>
    <row r="15" spans="2:25" x14ac:dyDescent="0.25">
      <c r="B15" t="s">
        <v>177</v>
      </c>
      <c r="Q15" s="9">
        <f>+PM!W3</f>
        <v>29</v>
      </c>
      <c r="R15" s="11">
        <f>+PM!W4</f>
        <v>-26.62265517241379</v>
      </c>
      <c r="S15" s="11">
        <f>+PM!W5</f>
        <v>12.643432338784393</v>
      </c>
      <c r="T15" s="14">
        <f>+PM!W6</f>
        <v>-0.43524137931034479</v>
      </c>
      <c r="U15" s="12">
        <f>+PM!W8</f>
        <v>0.41379310344827586</v>
      </c>
      <c r="V15" s="12">
        <f>+PM!W9</f>
        <v>0</v>
      </c>
      <c r="W15" s="12"/>
      <c r="X15" s="12"/>
      <c r="Y15" s="12"/>
    </row>
    <row r="16" spans="2:25" x14ac:dyDescent="0.25">
      <c r="B16" t="s">
        <v>184</v>
      </c>
      <c r="Q16" s="9">
        <f>+PM!X3</f>
        <v>19</v>
      </c>
      <c r="R16" s="11">
        <f>+PM!X4</f>
        <v>-32.752499999999998</v>
      </c>
      <c r="S16" s="11">
        <f>+PM!X5</f>
        <v>12.097927616647695</v>
      </c>
      <c r="T16" s="14">
        <f>+PM!X6</f>
        <v>-0.43022222222222217</v>
      </c>
      <c r="U16" s="12">
        <f>+PM!X8</f>
        <v>0.61111111111111116</v>
      </c>
      <c r="V16" s="12">
        <f>+PM!X9</f>
        <v>0</v>
      </c>
      <c r="W16" s="12"/>
      <c r="X16" s="12"/>
      <c r="Y16" s="12"/>
    </row>
  </sheetData>
  <mergeCells count="3">
    <mergeCell ref="C2:H2"/>
    <mergeCell ref="J2:O2"/>
    <mergeCell ref="Q2:V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zoomScale="60" zoomScaleNormal="60" workbookViewId="0">
      <selection activeCell="B67" sqref="B67:AC67"/>
    </sheetView>
  </sheetViews>
  <sheetFormatPr defaultRowHeight="15" x14ac:dyDescent="0.25"/>
  <cols>
    <col min="1" max="1" width="11.5703125" customWidth="1"/>
    <col min="11" max="11" width="10.42578125" customWidth="1"/>
    <col min="31" max="31" width="25.7109375" customWidth="1"/>
    <col min="32" max="34" width="17.140625" customWidth="1"/>
  </cols>
  <sheetData>
    <row r="1" spans="1:34" x14ac:dyDescent="0.25">
      <c r="A1" s="19" t="s">
        <v>146</v>
      </c>
      <c r="B1" s="19"/>
      <c r="C1" s="19"/>
      <c r="D1" s="19"/>
      <c r="E1" s="19"/>
      <c r="F1" s="19"/>
      <c r="G1" s="19"/>
      <c r="H1" s="19"/>
      <c r="I1" s="19"/>
      <c r="K1" s="21" t="s">
        <v>147</v>
      </c>
      <c r="L1" s="21"/>
      <c r="M1" s="21"/>
      <c r="N1" s="21"/>
      <c r="O1" s="21"/>
      <c r="P1" s="21"/>
      <c r="Q1" s="21"/>
      <c r="R1" s="21"/>
      <c r="S1" s="21"/>
      <c r="U1" s="22" t="s">
        <v>148</v>
      </c>
      <c r="V1" s="22"/>
      <c r="W1" s="22"/>
      <c r="X1" s="22"/>
      <c r="Y1" s="22"/>
      <c r="Z1" s="22"/>
      <c r="AA1" s="22"/>
      <c r="AB1" s="22"/>
      <c r="AC1" s="22"/>
    </row>
    <row r="2" spans="1:34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131</v>
      </c>
      <c r="AC2" s="1" t="s">
        <v>79</v>
      </c>
      <c r="AE2" s="5" t="s">
        <v>162</v>
      </c>
      <c r="AF2" s="5" t="s">
        <v>81</v>
      </c>
      <c r="AG2" s="5" t="s">
        <v>82</v>
      </c>
      <c r="AH2" s="5" t="s">
        <v>83</v>
      </c>
    </row>
    <row r="3" spans="1:34" x14ac:dyDescent="0.25">
      <c r="A3" t="s">
        <v>149</v>
      </c>
      <c r="B3">
        <v>1</v>
      </c>
      <c r="C3">
        <v>0.05</v>
      </c>
      <c r="D3">
        <v>-5.2999999999999999E-2</v>
      </c>
      <c r="E3">
        <v>6.7249999999999996</v>
      </c>
      <c r="F3">
        <v>-0.78700000000000003</v>
      </c>
      <c r="G3">
        <v>-117</v>
      </c>
      <c r="H3">
        <v>23</v>
      </c>
      <c r="I3" s="8">
        <f>+F3*23</f>
        <v>-18.100999999999999</v>
      </c>
      <c r="K3" t="s">
        <v>149</v>
      </c>
      <c r="L3">
        <v>0</v>
      </c>
      <c r="M3">
        <v>0.05</v>
      </c>
      <c r="N3">
        <v>1.6E-2</v>
      </c>
      <c r="O3">
        <v>6.4690000000000003</v>
      </c>
      <c r="P3">
        <v>0.255</v>
      </c>
      <c r="Q3">
        <v>4</v>
      </c>
      <c r="R3">
        <v>12</v>
      </c>
      <c r="S3" s="8">
        <f>+P3*12</f>
        <v>3.06</v>
      </c>
      <c r="U3" t="s">
        <v>149</v>
      </c>
      <c r="V3">
        <v>1</v>
      </c>
      <c r="W3">
        <v>0.05</v>
      </c>
      <c r="X3">
        <v>-0.13500000000000001</v>
      </c>
      <c r="Y3">
        <v>6.4610000000000003</v>
      </c>
      <c r="Z3">
        <v>-2.085</v>
      </c>
      <c r="AA3">
        <v>-35</v>
      </c>
      <c r="AB3">
        <v>11</v>
      </c>
      <c r="AC3" s="8">
        <f>+Z3*11</f>
        <v>-22.934999999999999</v>
      </c>
      <c r="AE3" s="2" t="s">
        <v>80</v>
      </c>
      <c r="AF3" s="2">
        <f>+COUNTA(A3:A45)</f>
        <v>28</v>
      </c>
      <c r="AG3" s="2">
        <f>+COUNTA(K3:K57)</f>
        <v>34</v>
      </c>
      <c r="AH3" s="2">
        <f>+COUNTA(U3:U72)</f>
        <v>57</v>
      </c>
    </row>
    <row r="4" spans="1:34" x14ac:dyDescent="0.25">
      <c r="A4" t="s">
        <v>150</v>
      </c>
      <c r="B4">
        <v>0</v>
      </c>
      <c r="C4">
        <v>0.05</v>
      </c>
      <c r="D4">
        <v>-3.9E-2</v>
      </c>
      <c r="E4">
        <v>5.5730000000000004</v>
      </c>
      <c r="F4">
        <v>-0.7</v>
      </c>
      <c r="G4">
        <v>-62</v>
      </c>
      <c r="H4">
        <v>23</v>
      </c>
      <c r="I4" s="8">
        <f t="shared" ref="I4:I30" si="0">+F4*23</f>
        <v>-16.099999999999998</v>
      </c>
      <c r="K4" t="s">
        <v>150</v>
      </c>
      <c r="L4">
        <v>0</v>
      </c>
      <c r="M4">
        <v>0.05</v>
      </c>
      <c r="N4">
        <v>1.0999999999999999E-2</v>
      </c>
      <c r="O4">
        <v>5.1230000000000002</v>
      </c>
      <c r="P4">
        <v>0.20899999999999999</v>
      </c>
      <c r="Q4">
        <v>0</v>
      </c>
      <c r="R4">
        <v>12</v>
      </c>
      <c r="S4" s="8">
        <f t="shared" ref="S4:S36" si="1">+P4*12</f>
        <v>2.508</v>
      </c>
      <c r="U4" t="s">
        <v>150</v>
      </c>
      <c r="V4">
        <v>1</v>
      </c>
      <c r="W4">
        <v>0.05</v>
      </c>
      <c r="X4">
        <v>-0.107</v>
      </c>
      <c r="Y4">
        <v>5.5060000000000002</v>
      </c>
      <c r="Z4">
        <v>-1.9430000000000001</v>
      </c>
      <c r="AA4">
        <v>-47</v>
      </c>
      <c r="AB4">
        <v>11</v>
      </c>
      <c r="AC4" s="8">
        <f t="shared" ref="AC4:AC59" si="2">+Z4*11</f>
        <v>-21.373000000000001</v>
      </c>
      <c r="AE4" s="2" t="s">
        <v>85</v>
      </c>
      <c r="AF4" s="6">
        <f>+AVERAGE(I3:I45)</f>
        <v>-27.557285714285712</v>
      </c>
      <c r="AG4" s="6">
        <f>+AVERAGE(S3:S57)</f>
        <v>-27.68470588235294</v>
      </c>
      <c r="AH4" s="6">
        <f>+AVERAGE(AC3:AC72)</f>
        <v>-1.5851578947368419</v>
      </c>
    </row>
    <row r="5" spans="1:34" x14ac:dyDescent="0.25">
      <c r="A5" t="s">
        <v>151</v>
      </c>
      <c r="B5">
        <v>1</v>
      </c>
      <c r="C5">
        <v>0.05</v>
      </c>
      <c r="D5">
        <v>-9.2999999999999999E-2</v>
      </c>
      <c r="E5">
        <v>5.7190000000000003</v>
      </c>
      <c r="F5">
        <v>-1.631</v>
      </c>
      <c r="G5">
        <v>-127</v>
      </c>
      <c r="H5">
        <v>23</v>
      </c>
      <c r="I5" s="8">
        <f t="shared" si="0"/>
        <v>-37.512999999999998</v>
      </c>
      <c r="K5" t="s">
        <v>151</v>
      </c>
      <c r="L5">
        <v>0</v>
      </c>
      <c r="M5">
        <v>0.05</v>
      </c>
      <c r="N5">
        <v>-0.20100000000000001</v>
      </c>
      <c r="O5">
        <v>6.38</v>
      </c>
      <c r="P5">
        <v>-3.1560000000000001</v>
      </c>
      <c r="Q5">
        <v>-28</v>
      </c>
      <c r="R5">
        <v>12</v>
      </c>
      <c r="S5" s="8">
        <f t="shared" si="1"/>
        <v>-37.872</v>
      </c>
      <c r="U5" t="s">
        <v>151</v>
      </c>
      <c r="V5">
        <v>0</v>
      </c>
      <c r="W5">
        <v>0.05</v>
      </c>
      <c r="X5">
        <v>-0.113</v>
      </c>
      <c r="Y5">
        <v>4.8319999999999999</v>
      </c>
      <c r="Z5">
        <v>-2.3450000000000002</v>
      </c>
      <c r="AA5">
        <v>-19</v>
      </c>
      <c r="AB5">
        <v>11</v>
      </c>
      <c r="AC5" s="8">
        <f t="shared" si="2"/>
        <v>-25.795000000000002</v>
      </c>
      <c r="AE5" s="2" t="s">
        <v>86</v>
      </c>
      <c r="AF5" s="7">
        <f>+STDEV(I3:I45)</f>
        <v>41.071243159369857</v>
      </c>
      <c r="AG5" s="7">
        <f>+STDEV(S3:S57)</f>
        <v>22.845963610774067</v>
      </c>
      <c r="AH5" s="7">
        <f>+STDEV(AC3:AC72)</f>
        <v>73.321769641177596</v>
      </c>
    </row>
    <row r="6" spans="1:34" x14ac:dyDescent="0.25">
      <c r="A6" t="s">
        <v>10</v>
      </c>
      <c r="B6">
        <v>1</v>
      </c>
      <c r="C6">
        <v>0.05</v>
      </c>
      <c r="D6">
        <v>-0.125</v>
      </c>
      <c r="E6">
        <v>6.0990000000000002</v>
      </c>
      <c r="F6">
        <v>-2.0459999999999998</v>
      </c>
      <c r="G6">
        <v>-179</v>
      </c>
      <c r="H6">
        <v>23</v>
      </c>
      <c r="I6" s="8">
        <f t="shared" si="0"/>
        <v>-47.057999999999993</v>
      </c>
      <c r="K6" t="s">
        <v>10</v>
      </c>
      <c r="L6">
        <v>1</v>
      </c>
      <c r="M6">
        <v>0.05</v>
      </c>
      <c r="N6">
        <v>-0.12</v>
      </c>
      <c r="O6">
        <v>6.0549999999999997</v>
      </c>
      <c r="P6">
        <v>-1.988</v>
      </c>
      <c r="Q6">
        <v>-36</v>
      </c>
      <c r="R6">
        <v>12</v>
      </c>
      <c r="S6" s="8">
        <f t="shared" si="1"/>
        <v>-23.856000000000002</v>
      </c>
      <c r="U6" t="s">
        <v>10</v>
      </c>
      <c r="V6">
        <v>1</v>
      </c>
      <c r="W6">
        <v>0.05</v>
      </c>
      <c r="X6">
        <v>-0.13400000000000001</v>
      </c>
      <c r="Y6">
        <v>4.6749999999999998</v>
      </c>
      <c r="Z6">
        <v>-2.8660000000000001</v>
      </c>
      <c r="AA6">
        <v>-29</v>
      </c>
      <c r="AB6">
        <v>11</v>
      </c>
      <c r="AC6" s="8">
        <f t="shared" si="2"/>
        <v>-31.526</v>
      </c>
      <c r="AE6" s="2" t="s">
        <v>144</v>
      </c>
      <c r="AF6" s="13">
        <f>+AVERAGE(D3:D45)</f>
        <v>-4.6892857142857139E-2</v>
      </c>
      <c r="AG6" s="13">
        <f>+AVERAGE(N3:N57)</f>
        <v>-7.0970588235294119E-2</v>
      </c>
      <c r="AH6" s="13">
        <f>+AVERAGE(X3:X72)</f>
        <v>-3.1684210526315787E-2</v>
      </c>
    </row>
    <row r="7" spans="1:34" x14ac:dyDescent="0.25">
      <c r="A7" t="s">
        <v>12</v>
      </c>
      <c r="B7">
        <v>0</v>
      </c>
      <c r="C7">
        <v>0.05</v>
      </c>
      <c r="D7">
        <v>3.3000000000000002E-2</v>
      </c>
      <c r="E7">
        <v>1.7410000000000001</v>
      </c>
      <c r="F7">
        <v>1.907</v>
      </c>
      <c r="G7">
        <v>44</v>
      </c>
      <c r="H7">
        <v>20</v>
      </c>
      <c r="I7" s="8">
        <f t="shared" si="0"/>
        <v>43.861000000000004</v>
      </c>
      <c r="K7" t="s">
        <v>12</v>
      </c>
      <c r="L7">
        <v>1</v>
      </c>
      <c r="M7">
        <v>0.05</v>
      </c>
      <c r="N7">
        <v>-7.4999999999999997E-2</v>
      </c>
      <c r="O7">
        <v>2.0419999999999998</v>
      </c>
      <c r="P7">
        <v>-3.6669999999999998</v>
      </c>
      <c r="Q7">
        <v>-26</v>
      </c>
      <c r="R7">
        <v>9</v>
      </c>
      <c r="S7" s="8">
        <f t="shared" si="1"/>
        <v>-44.003999999999998</v>
      </c>
      <c r="U7" t="s">
        <v>12</v>
      </c>
      <c r="V7">
        <v>0</v>
      </c>
      <c r="W7">
        <v>0.05</v>
      </c>
      <c r="X7">
        <v>-8.4000000000000005E-2</v>
      </c>
      <c r="Y7">
        <v>2.7519999999999998</v>
      </c>
      <c r="Z7">
        <v>-3.052</v>
      </c>
      <c r="AA7">
        <v>-21</v>
      </c>
      <c r="AB7">
        <v>11</v>
      </c>
      <c r="AC7" s="8">
        <f t="shared" si="2"/>
        <v>-33.572000000000003</v>
      </c>
      <c r="AE7" s="2"/>
      <c r="AF7" s="2"/>
      <c r="AG7" s="2"/>
      <c r="AH7" s="2"/>
    </row>
    <row r="8" spans="1:34" x14ac:dyDescent="0.25">
      <c r="A8" t="s">
        <v>13</v>
      </c>
      <c r="B8">
        <v>0</v>
      </c>
      <c r="C8">
        <v>0.05</v>
      </c>
      <c r="D8">
        <v>3.0000000000000001E-3</v>
      </c>
      <c r="E8">
        <v>2.5310000000000001</v>
      </c>
      <c r="F8">
        <v>0.13800000000000001</v>
      </c>
      <c r="G8">
        <v>14</v>
      </c>
      <c r="H8">
        <v>22</v>
      </c>
      <c r="I8" s="8">
        <f t="shared" si="0"/>
        <v>3.1740000000000004</v>
      </c>
      <c r="K8" t="s">
        <v>13</v>
      </c>
      <c r="L8">
        <v>0</v>
      </c>
      <c r="M8">
        <v>0.05</v>
      </c>
      <c r="N8">
        <v>-1E-3</v>
      </c>
      <c r="O8">
        <v>2.5310000000000001</v>
      </c>
      <c r="P8">
        <v>-4.3999999999999997E-2</v>
      </c>
      <c r="Q8">
        <v>-1</v>
      </c>
      <c r="R8">
        <v>11</v>
      </c>
      <c r="S8" s="8">
        <f t="shared" si="1"/>
        <v>-0.52800000000000002</v>
      </c>
      <c r="U8" t="s">
        <v>13</v>
      </c>
      <c r="V8">
        <v>0</v>
      </c>
      <c r="W8">
        <v>0.05</v>
      </c>
      <c r="X8">
        <v>-3.5000000000000003E-2</v>
      </c>
      <c r="Y8">
        <v>2.8359999999999999</v>
      </c>
      <c r="Z8">
        <v>-1.2250000000000001</v>
      </c>
      <c r="AA8">
        <v>-16</v>
      </c>
      <c r="AB8">
        <v>11</v>
      </c>
      <c r="AC8" s="8">
        <f t="shared" si="2"/>
        <v>-13.475000000000001</v>
      </c>
      <c r="AE8" s="2" t="s">
        <v>186</v>
      </c>
      <c r="AF8" s="4">
        <f>+COUNTIFS(B3:B69,"1",D3:D69,"&lt;0")/COUNTA(A3:A69)</f>
        <v>0.6428571428571429</v>
      </c>
      <c r="AG8" s="4">
        <f>+COUNTIFS(L3:L69,"1",N3:N69,"&lt;0")/COUNTA(K3:K69)</f>
        <v>0.58823529411764708</v>
      </c>
      <c r="AH8" s="4">
        <f>+COUNTIFS(V3:V72,"1",X3:X72,"&lt;0")/COUNTA(U3:U72)</f>
        <v>0.24561403508771928</v>
      </c>
    </row>
    <row r="9" spans="1:34" x14ac:dyDescent="0.25">
      <c r="A9" t="s">
        <v>14</v>
      </c>
      <c r="B9">
        <v>0</v>
      </c>
      <c r="C9">
        <v>0.05</v>
      </c>
      <c r="D9">
        <v>-8.9999999999999993E-3</v>
      </c>
      <c r="E9">
        <v>2.528</v>
      </c>
      <c r="F9">
        <v>-0.35799999999999998</v>
      </c>
      <c r="G9">
        <v>-29</v>
      </c>
      <c r="H9">
        <v>23</v>
      </c>
      <c r="I9" s="8">
        <f t="shared" si="0"/>
        <v>-8.234</v>
      </c>
      <c r="K9" t="s">
        <v>14</v>
      </c>
      <c r="L9">
        <v>0</v>
      </c>
      <c r="M9">
        <v>0.05</v>
      </c>
      <c r="N9">
        <v>-5.2999999999999999E-2</v>
      </c>
      <c r="O9">
        <v>2.681</v>
      </c>
      <c r="P9">
        <v>-1.972</v>
      </c>
      <c r="Q9">
        <v>-14</v>
      </c>
      <c r="R9">
        <v>12</v>
      </c>
      <c r="S9" s="8">
        <f t="shared" si="1"/>
        <v>-23.664000000000001</v>
      </c>
      <c r="U9" t="s">
        <v>14</v>
      </c>
      <c r="V9">
        <v>0</v>
      </c>
      <c r="W9">
        <v>0.05</v>
      </c>
      <c r="X9">
        <v>-1.2999999999999999E-2</v>
      </c>
      <c r="Y9">
        <v>2.448</v>
      </c>
      <c r="Z9">
        <v>-0.53500000000000003</v>
      </c>
      <c r="AA9">
        <v>-3</v>
      </c>
      <c r="AB9">
        <v>11</v>
      </c>
      <c r="AC9" s="8">
        <f t="shared" si="2"/>
        <v>-5.8850000000000007</v>
      </c>
      <c r="AE9" s="2" t="s">
        <v>187</v>
      </c>
      <c r="AF9" s="4">
        <f>+COUNTIFS(B3:B70,"1",D3:D70,"&gt;0")/COUNTA(A3:A70)</f>
        <v>3.5714285714285712E-2</v>
      </c>
      <c r="AG9" s="4">
        <f>+COUNTIFS(L3:L70,"1",N3:N70,"&gt;0")/COUNTA(K3:K70)</f>
        <v>0</v>
      </c>
      <c r="AH9" s="4">
        <f>+COUNTIFS(V3:V72,"1",X3:X72,"&gt;0")/COUNTA(U3:U72)</f>
        <v>5.2631578947368418E-2</v>
      </c>
    </row>
    <row r="10" spans="1:34" x14ac:dyDescent="0.25">
      <c r="A10" t="s">
        <v>15</v>
      </c>
      <c r="B10">
        <v>0</v>
      </c>
      <c r="C10">
        <v>0.05</v>
      </c>
      <c r="D10">
        <v>-2.9000000000000001E-2</v>
      </c>
      <c r="E10">
        <v>3.3159999999999998</v>
      </c>
      <c r="F10">
        <v>-0.88100000000000001</v>
      </c>
      <c r="G10">
        <v>-56</v>
      </c>
      <c r="H10">
        <v>20</v>
      </c>
      <c r="I10" s="8">
        <f t="shared" si="0"/>
        <v>-20.263000000000002</v>
      </c>
      <c r="K10" t="s">
        <v>15</v>
      </c>
      <c r="L10">
        <v>1</v>
      </c>
      <c r="M10">
        <v>0.05</v>
      </c>
      <c r="N10">
        <v>-0.11600000000000001</v>
      </c>
      <c r="O10">
        <v>3.552</v>
      </c>
      <c r="P10">
        <v>-3.2559999999999998</v>
      </c>
      <c r="Q10">
        <v>-45</v>
      </c>
      <c r="R10">
        <v>11</v>
      </c>
      <c r="S10" s="8">
        <f t="shared" si="1"/>
        <v>-39.071999999999996</v>
      </c>
      <c r="U10" t="s">
        <v>15</v>
      </c>
      <c r="V10">
        <v>0</v>
      </c>
      <c r="W10">
        <v>0.05</v>
      </c>
      <c r="X10">
        <v>-2.8000000000000001E-2</v>
      </c>
      <c r="Y10">
        <v>3.016</v>
      </c>
      <c r="Z10">
        <v>-0.91700000000000004</v>
      </c>
      <c r="AA10">
        <v>-16</v>
      </c>
      <c r="AB10">
        <v>9</v>
      </c>
      <c r="AC10" s="8">
        <f t="shared" si="2"/>
        <v>-10.087</v>
      </c>
      <c r="AF10" s="4"/>
      <c r="AG10" s="4"/>
      <c r="AH10" s="4"/>
    </row>
    <row r="11" spans="1:34" x14ac:dyDescent="0.25">
      <c r="A11" t="s">
        <v>16</v>
      </c>
      <c r="B11">
        <v>1</v>
      </c>
      <c r="C11">
        <v>0.05</v>
      </c>
      <c r="D11">
        <v>-1.4E-2</v>
      </c>
      <c r="E11">
        <v>1.1819999999999999</v>
      </c>
      <c r="F11">
        <v>-1.2230000000000001</v>
      </c>
      <c r="G11">
        <v>-128</v>
      </c>
      <c r="H11">
        <v>22</v>
      </c>
      <c r="I11" s="8">
        <f t="shared" si="0"/>
        <v>-28.129000000000001</v>
      </c>
      <c r="K11" t="s">
        <v>16</v>
      </c>
      <c r="L11">
        <v>0</v>
      </c>
      <c r="M11">
        <v>0.05</v>
      </c>
      <c r="N11">
        <v>0</v>
      </c>
      <c r="O11">
        <v>1.1459999999999999</v>
      </c>
      <c r="P11">
        <v>0</v>
      </c>
      <c r="Q11">
        <v>0</v>
      </c>
      <c r="R11">
        <v>11</v>
      </c>
      <c r="S11" s="8">
        <f t="shared" si="1"/>
        <v>0</v>
      </c>
      <c r="U11" t="s">
        <v>16</v>
      </c>
      <c r="V11">
        <v>0</v>
      </c>
      <c r="W11">
        <v>0.05</v>
      </c>
      <c r="X11">
        <v>-1.2999999999999999E-2</v>
      </c>
      <c r="Y11">
        <v>0.997</v>
      </c>
      <c r="Z11">
        <v>-1.284</v>
      </c>
      <c r="AA11">
        <v>-11</v>
      </c>
      <c r="AB11">
        <v>11</v>
      </c>
      <c r="AC11" s="8">
        <f t="shared" si="2"/>
        <v>-14.124000000000001</v>
      </c>
      <c r="AF11" s="4"/>
      <c r="AG11" s="4"/>
      <c r="AH11" s="4"/>
    </row>
    <row r="12" spans="1:34" x14ac:dyDescent="0.25">
      <c r="A12" t="s">
        <v>25</v>
      </c>
      <c r="B12">
        <v>1</v>
      </c>
      <c r="C12">
        <v>0.05</v>
      </c>
      <c r="D12">
        <v>-0.13600000000000001</v>
      </c>
      <c r="E12">
        <v>5.5419999999999998</v>
      </c>
      <c r="F12">
        <v>-2.4540000000000002</v>
      </c>
      <c r="G12">
        <v>-113</v>
      </c>
      <c r="H12">
        <v>19</v>
      </c>
      <c r="I12" s="8">
        <f t="shared" si="0"/>
        <v>-56.442000000000007</v>
      </c>
      <c r="K12" t="s">
        <v>25</v>
      </c>
      <c r="L12">
        <v>1</v>
      </c>
      <c r="M12">
        <v>0.05</v>
      </c>
      <c r="N12">
        <v>-0.30099999999999999</v>
      </c>
      <c r="O12">
        <v>6.52</v>
      </c>
      <c r="P12">
        <v>-4.6210000000000004</v>
      </c>
      <c r="Q12">
        <v>-35</v>
      </c>
      <c r="R12">
        <v>10</v>
      </c>
      <c r="S12" s="8">
        <f t="shared" si="1"/>
        <v>-55.452000000000005</v>
      </c>
      <c r="U12" t="s">
        <v>25</v>
      </c>
      <c r="V12">
        <v>0</v>
      </c>
      <c r="W12">
        <v>0.05</v>
      </c>
      <c r="X12">
        <v>-5.7000000000000002E-2</v>
      </c>
      <c r="Y12">
        <v>3.371</v>
      </c>
      <c r="Z12">
        <v>-1.7030000000000001</v>
      </c>
      <c r="AA12">
        <v>-4</v>
      </c>
      <c r="AB12">
        <v>9</v>
      </c>
      <c r="AC12" s="8">
        <f t="shared" si="2"/>
        <v>-18.733000000000001</v>
      </c>
    </row>
    <row r="13" spans="1:34" x14ac:dyDescent="0.25">
      <c r="A13" t="s">
        <v>63</v>
      </c>
      <c r="B13">
        <v>1</v>
      </c>
      <c r="C13">
        <v>0.05</v>
      </c>
      <c r="D13">
        <v>-0.109</v>
      </c>
      <c r="E13">
        <v>5.0250000000000004</v>
      </c>
      <c r="F13">
        <v>-2.1760000000000002</v>
      </c>
      <c r="G13">
        <v>-161</v>
      </c>
      <c r="H13">
        <v>21</v>
      </c>
      <c r="I13" s="8">
        <f t="shared" si="0"/>
        <v>-50.048000000000002</v>
      </c>
      <c r="K13" t="s">
        <v>63</v>
      </c>
      <c r="L13">
        <v>1</v>
      </c>
      <c r="M13">
        <v>0.05</v>
      </c>
      <c r="N13">
        <v>-0.112</v>
      </c>
      <c r="O13">
        <v>5.0510000000000002</v>
      </c>
      <c r="P13">
        <v>-2.214</v>
      </c>
      <c r="Q13">
        <v>-25</v>
      </c>
      <c r="R13">
        <v>10</v>
      </c>
      <c r="S13" s="8">
        <f t="shared" si="1"/>
        <v>-26.567999999999998</v>
      </c>
      <c r="U13" t="s">
        <v>63</v>
      </c>
      <c r="V13">
        <v>1</v>
      </c>
      <c r="W13">
        <v>0.05</v>
      </c>
      <c r="X13">
        <v>-5.2999999999999999E-2</v>
      </c>
      <c r="Y13">
        <v>3.2690000000000001</v>
      </c>
      <c r="Z13">
        <v>-1.6060000000000001</v>
      </c>
      <c r="AA13">
        <v>-28</v>
      </c>
      <c r="AB13">
        <v>11</v>
      </c>
      <c r="AC13" s="8">
        <f t="shared" si="2"/>
        <v>-17.666</v>
      </c>
    </row>
    <row r="14" spans="1:34" x14ac:dyDescent="0.25">
      <c r="A14" t="s">
        <v>26</v>
      </c>
      <c r="B14">
        <v>0</v>
      </c>
      <c r="C14">
        <v>0.05</v>
      </c>
      <c r="D14">
        <v>0.01</v>
      </c>
      <c r="E14">
        <v>1.6519999999999999</v>
      </c>
      <c r="F14">
        <v>0.58899999999999997</v>
      </c>
      <c r="G14">
        <v>27</v>
      </c>
      <c r="H14">
        <v>22</v>
      </c>
      <c r="I14" s="8">
        <f t="shared" si="0"/>
        <v>13.546999999999999</v>
      </c>
      <c r="K14" t="s">
        <v>26</v>
      </c>
      <c r="L14">
        <v>0</v>
      </c>
      <c r="M14">
        <v>0.05</v>
      </c>
      <c r="N14">
        <v>-2.1000000000000001E-2</v>
      </c>
      <c r="O14">
        <v>1.9590000000000001</v>
      </c>
      <c r="P14">
        <v>-1.0720000000000001</v>
      </c>
      <c r="Q14">
        <v>-10</v>
      </c>
      <c r="R14">
        <v>12</v>
      </c>
      <c r="S14" s="8">
        <f t="shared" si="1"/>
        <v>-12.864000000000001</v>
      </c>
      <c r="U14" t="s">
        <v>26</v>
      </c>
      <c r="V14">
        <v>1</v>
      </c>
      <c r="W14">
        <v>0.05</v>
      </c>
      <c r="X14">
        <v>5.7000000000000002E-2</v>
      </c>
      <c r="Y14">
        <v>1.534</v>
      </c>
      <c r="Z14">
        <v>3.7250000000000001</v>
      </c>
      <c r="AA14">
        <v>25</v>
      </c>
      <c r="AB14">
        <v>10</v>
      </c>
      <c r="AC14" s="8">
        <f t="shared" si="2"/>
        <v>40.975000000000001</v>
      </c>
    </row>
    <row r="15" spans="1:34" x14ac:dyDescent="0.25">
      <c r="A15" t="s">
        <v>27</v>
      </c>
      <c r="B15">
        <v>1</v>
      </c>
      <c r="C15">
        <v>0.05</v>
      </c>
      <c r="D15">
        <v>2.9000000000000001E-2</v>
      </c>
      <c r="E15">
        <v>0.52</v>
      </c>
      <c r="F15">
        <v>5.577</v>
      </c>
      <c r="G15">
        <v>110</v>
      </c>
      <c r="H15">
        <v>20</v>
      </c>
      <c r="I15" s="8">
        <f t="shared" si="0"/>
        <v>128.27099999999999</v>
      </c>
      <c r="K15" t="s">
        <v>27</v>
      </c>
      <c r="L15">
        <v>0</v>
      </c>
      <c r="M15">
        <v>0.05</v>
      </c>
      <c r="N15">
        <v>1.6E-2</v>
      </c>
      <c r="O15">
        <v>0.54500000000000004</v>
      </c>
      <c r="P15">
        <v>2.9830000000000001</v>
      </c>
      <c r="Q15">
        <v>8</v>
      </c>
      <c r="R15">
        <v>9</v>
      </c>
      <c r="S15" s="8">
        <f t="shared" si="1"/>
        <v>35.795999999999999</v>
      </c>
      <c r="U15" t="s">
        <v>27</v>
      </c>
      <c r="V15">
        <v>1</v>
      </c>
      <c r="W15">
        <v>0.05</v>
      </c>
      <c r="X15">
        <v>7.0000000000000007E-2</v>
      </c>
      <c r="Y15">
        <v>0.625</v>
      </c>
      <c r="Z15">
        <v>11.17</v>
      </c>
      <c r="AA15">
        <v>35</v>
      </c>
      <c r="AB15">
        <v>11</v>
      </c>
      <c r="AC15" s="8">
        <f t="shared" si="2"/>
        <v>122.87</v>
      </c>
    </row>
    <row r="16" spans="1:34" x14ac:dyDescent="0.25">
      <c r="A16" t="s">
        <v>28</v>
      </c>
      <c r="B16">
        <v>1</v>
      </c>
      <c r="C16">
        <v>0.05</v>
      </c>
      <c r="D16">
        <v>-0.15</v>
      </c>
      <c r="E16">
        <v>8.52</v>
      </c>
      <c r="F16">
        <v>-1.7549999999999999</v>
      </c>
      <c r="G16">
        <v>-105</v>
      </c>
      <c r="H16">
        <v>19</v>
      </c>
      <c r="I16" s="8">
        <f t="shared" si="0"/>
        <v>-40.364999999999995</v>
      </c>
      <c r="K16" t="s">
        <v>28</v>
      </c>
      <c r="L16">
        <v>1</v>
      </c>
      <c r="M16">
        <v>0.05</v>
      </c>
      <c r="N16">
        <v>-0.22900000000000001</v>
      </c>
      <c r="O16">
        <v>9.0519999999999996</v>
      </c>
      <c r="P16">
        <v>-2.5249999999999999</v>
      </c>
      <c r="Q16">
        <v>-46</v>
      </c>
      <c r="R16">
        <v>12</v>
      </c>
      <c r="S16" s="8">
        <f t="shared" si="1"/>
        <v>-30.299999999999997</v>
      </c>
      <c r="U16" t="s">
        <v>29</v>
      </c>
      <c r="V16">
        <v>1</v>
      </c>
      <c r="W16">
        <v>0.05</v>
      </c>
      <c r="X16">
        <v>-0.03</v>
      </c>
      <c r="Y16">
        <v>1.3029999999999999</v>
      </c>
      <c r="Z16">
        <v>-2.302</v>
      </c>
      <c r="AA16">
        <v>-27</v>
      </c>
      <c r="AB16">
        <v>11</v>
      </c>
      <c r="AC16" s="8">
        <f t="shared" si="2"/>
        <v>-25.321999999999999</v>
      </c>
    </row>
    <row r="17" spans="1:29" x14ac:dyDescent="0.25">
      <c r="A17" t="s">
        <v>29</v>
      </c>
      <c r="B17">
        <v>1</v>
      </c>
      <c r="C17">
        <v>0.05</v>
      </c>
      <c r="D17">
        <v>-0.115</v>
      </c>
      <c r="E17">
        <v>3.1190000000000002</v>
      </c>
      <c r="F17">
        <v>-3.6739999999999999</v>
      </c>
      <c r="G17">
        <v>-183</v>
      </c>
      <c r="H17">
        <v>23</v>
      </c>
      <c r="I17" s="8">
        <f t="shared" si="0"/>
        <v>-84.501999999999995</v>
      </c>
      <c r="K17" t="s">
        <v>29</v>
      </c>
      <c r="L17">
        <v>1</v>
      </c>
      <c r="M17">
        <v>0.05</v>
      </c>
      <c r="N17">
        <v>-0.23200000000000001</v>
      </c>
      <c r="O17">
        <v>3.7949999999999999</v>
      </c>
      <c r="P17">
        <v>-6.1159999999999997</v>
      </c>
      <c r="Q17">
        <v>-44</v>
      </c>
      <c r="R17">
        <v>12</v>
      </c>
      <c r="S17" s="8">
        <f t="shared" si="1"/>
        <v>-73.391999999999996</v>
      </c>
      <c r="U17" t="s">
        <v>30</v>
      </c>
      <c r="V17">
        <v>0</v>
      </c>
      <c r="W17">
        <v>0.05</v>
      </c>
      <c r="X17">
        <v>0</v>
      </c>
      <c r="Y17">
        <v>0.82899999999999996</v>
      </c>
      <c r="Z17">
        <v>1.7000000000000001E-2</v>
      </c>
      <c r="AA17">
        <v>0</v>
      </c>
      <c r="AB17">
        <v>9</v>
      </c>
      <c r="AC17" s="8">
        <f t="shared" si="2"/>
        <v>0.187</v>
      </c>
    </row>
    <row r="18" spans="1:29" x14ac:dyDescent="0.25">
      <c r="A18" t="s">
        <v>30</v>
      </c>
      <c r="B18">
        <v>1</v>
      </c>
      <c r="C18">
        <v>0.05</v>
      </c>
      <c r="D18">
        <v>-2.1999999999999999E-2</v>
      </c>
      <c r="E18">
        <v>1.1830000000000001</v>
      </c>
      <c r="F18">
        <v>-1.84</v>
      </c>
      <c r="G18">
        <v>-62</v>
      </c>
      <c r="H18">
        <v>20</v>
      </c>
      <c r="I18" s="8">
        <f t="shared" si="0"/>
        <v>-42.32</v>
      </c>
      <c r="K18" t="s">
        <v>30</v>
      </c>
      <c r="L18">
        <v>1</v>
      </c>
      <c r="M18">
        <v>0.05</v>
      </c>
      <c r="N18">
        <v>-6.6000000000000003E-2</v>
      </c>
      <c r="O18">
        <v>1.371</v>
      </c>
      <c r="P18">
        <v>-4.8289999999999997</v>
      </c>
      <c r="Q18">
        <v>-27</v>
      </c>
      <c r="R18">
        <v>11</v>
      </c>
      <c r="S18" s="8">
        <f t="shared" si="1"/>
        <v>-57.947999999999993</v>
      </c>
      <c r="U18" t="s">
        <v>31</v>
      </c>
      <c r="V18">
        <v>1</v>
      </c>
      <c r="W18">
        <v>0.05</v>
      </c>
      <c r="X18">
        <v>-0.11600000000000001</v>
      </c>
      <c r="Y18">
        <v>3.8340000000000001</v>
      </c>
      <c r="Z18">
        <v>-3.0289999999999999</v>
      </c>
      <c r="AA18">
        <v>-27</v>
      </c>
      <c r="AB18">
        <v>10</v>
      </c>
      <c r="AC18" s="8">
        <f t="shared" si="2"/>
        <v>-33.319000000000003</v>
      </c>
    </row>
    <row r="19" spans="1:29" x14ac:dyDescent="0.25">
      <c r="A19" t="s">
        <v>31</v>
      </c>
      <c r="B19">
        <v>1</v>
      </c>
      <c r="C19">
        <v>0.05</v>
      </c>
      <c r="D19">
        <v>-8.6999999999999994E-2</v>
      </c>
      <c r="E19">
        <v>4.6920000000000002</v>
      </c>
      <c r="F19">
        <v>-1.86</v>
      </c>
      <c r="G19">
        <v>-169</v>
      </c>
      <c r="H19">
        <v>22</v>
      </c>
      <c r="I19" s="8">
        <f t="shared" si="0"/>
        <v>-42.78</v>
      </c>
      <c r="K19" t="s">
        <v>31</v>
      </c>
      <c r="L19">
        <v>1</v>
      </c>
      <c r="M19">
        <v>0.05</v>
      </c>
      <c r="N19">
        <v>-0.11899999999999999</v>
      </c>
      <c r="O19">
        <v>4.819</v>
      </c>
      <c r="P19">
        <v>-2.4689999999999999</v>
      </c>
      <c r="Q19">
        <v>-46</v>
      </c>
      <c r="R19">
        <v>12</v>
      </c>
      <c r="S19" s="8">
        <f t="shared" si="1"/>
        <v>-29.628</v>
      </c>
      <c r="U19" t="s">
        <v>32</v>
      </c>
      <c r="V19">
        <v>0</v>
      </c>
      <c r="W19">
        <v>0.05</v>
      </c>
      <c r="X19">
        <v>-0.105</v>
      </c>
      <c r="Y19">
        <v>6.851</v>
      </c>
      <c r="Z19">
        <v>-1.54</v>
      </c>
      <c r="AA19">
        <v>-11</v>
      </c>
      <c r="AB19">
        <v>10</v>
      </c>
      <c r="AC19" s="8">
        <f t="shared" si="2"/>
        <v>-16.940000000000001</v>
      </c>
    </row>
    <row r="20" spans="1:29" x14ac:dyDescent="0.25">
      <c r="A20" t="s">
        <v>32</v>
      </c>
      <c r="B20">
        <v>1</v>
      </c>
      <c r="C20">
        <v>0.05</v>
      </c>
      <c r="D20">
        <v>-0.17799999999999999</v>
      </c>
      <c r="E20">
        <v>9.26</v>
      </c>
      <c r="F20">
        <v>-1.923</v>
      </c>
      <c r="G20">
        <v>-163</v>
      </c>
      <c r="H20">
        <v>22</v>
      </c>
      <c r="I20" s="8">
        <f t="shared" si="0"/>
        <v>-44.228999999999999</v>
      </c>
      <c r="K20" t="s">
        <v>32</v>
      </c>
      <c r="L20">
        <v>1</v>
      </c>
      <c r="M20">
        <v>0.05</v>
      </c>
      <c r="N20">
        <v>-0.251</v>
      </c>
      <c r="O20">
        <v>9.48</v>
      </c>
      <c r="P20">
        <v>-2.6440000000000001</v>
      </c>
      <c r="Q20">
        <v>-48</v>
      </c>
      <c r="R20">
        <v>12</v>
      </c>
      <c r="S20" s="8">
        <f t="shared" si="1"/>
        <v>-31.728000000000002</v>
      </c>
      <c r="U20" t="s">
        <v>33</v>
      </c>
      <c r="V20">
        <v>0</v>
      </c>
      <c r="W20">
        <v>0.05</v>
      </c>
      <c r="X20">
        <v>-0.01</v>
      </c>
      <c r="Y20">
        <v>0.48699999999999999</v>
      </c>
      <c r="Z20">
        <v>-1.9670000000000001</v>
      </c>
      <c r="AA20">
        <v>-25</v>
      </c>
      <c r="AB20">
        <v>11</v>
      </c>
      <c r="AC20" s="8">
        <f t="shared" si="2"/>
        <v>-21.637</v>
      </c>
    </row>
    <row r="21" spans="1:29" x14ac:dyDescent="0.25">
      <c r="A21" t="s">
        <v>111</v>
      </c>
      <c r="B21">
        <v>1</v>
      </c>
      <c r="C21">
        <v>0.05</v>
      </c>
      <c r="D21">
        <v>-0.02</v>
      </c>
      <c r="E21">
        <v>0.76400000000000001</v>
      </c>
      <c r="F21">
        <v>-2.67</v>
      </c>
      <c r="G21">
        <v>-189</v>
      </c>
      <c r="H21">
        <v>23</v>
      </c>
      <c r="I21" s="8">
        <f t="shared" si="0"/>
        <v>-61.41</v>
      </c>
      <c r="K21" t="s">
        <v>33</v>
      </c>
      <c r="L21">
        <v>1</v>
      </c>
      <c r="M21">
        <v>0.05</v>
      </c>
      <c r="N21">
        <v>-3.1E-2</v>
      </c>
      <c r="O21">
        <v>0.86599999999999999</v>
      </c>
      <c r="P21">
        <v>-3.58</v>
      </c>
      <c r="Q21">
        <v>-40</v>
      </c>
      <c r="R21">
        <v>12</v>
      </c>
      <c r="S21" s="8">
        <f t="shared" si="1"/>
        <v>-42.96</v>
      </c>
      <c r="U21" t="s">
        <v>34</v>
      </c>
      <c r="V21">
        <v>0</v>
      </c>
      <c r="W21">
        <v>0.05</v>
      </c>
      <c r="X21">
        <v>-6.0000000000000001E-3</v>
      </c>
      <c r="Y21">
        <v>0.17399999999999999</v>
      </c>
      <c r="Z21">
        <v>-3.3719999999999999</v>
      </c>
      <c r="AA21">
        <v>-23</v>
      </c>
      <c r="AB21">
        <v>11</v>
      </c>
      <c r="AC21" s="8">
        <f t="shared" si="2"/>
        <v>-37.091999999999999</v>
      </c>
    </row>
    <row r="22" spans="1:29" x14ac:dyDescent="0.25">
      <c r="A22" t="s">
        <v>34</v>
      </c>
      <c r="B22">
        <v>1</v>
      </c>
      <c r="C22">
        <v>0.05</v>
      </c>
      <c r="D22">
        <v>-4.0000000000000001E-3</v>
      </c>
      <c r="E22">
        <v>0.21199999999999999</v>
      </c>
      <c r="F22">
        <v>-2.1230000000000002</v>
      </c>
      <c r="G22">
        <v>-137</v>
      </c>
      <c r="H22">
        <v>23</v>
      </c>
      <c r="I22" s="8">
        <f t="shared" si="0"/>
        <v>-48.829000000000008</v>
      </c>
      <c r="K22" t="s">
        <v>34</v>
      </c>
      <c r="L22">
        <v>1</v>
      </c>
      <c r="M22">
        <v>0.05</v>
      </c>
      <c r="N22">
        <v>-1.6E-2</v>
      </c>
      <c r="O22">
        <v>0.28699999999999998</v>
      </c>
      <c r="P22">
        <v>-5.5129999999999999</v>
      </c>
      <c r="Q22">
        <v>-42</v>
      </c>
      <c r="R22">
        <v>12</v>
      </c>
      <c r="S22" s="8">
        <f t="shared" si="1"/>
        <v>-66.156000000000006</v>
      </c>
      <c r="U22" t="s">
        <v>35</v>
      </c>
      <c r="V22">
        <v>0</v>
      </c>
      <c r="W22">
        <v>0.05</v>
      </c>
      <c r="X22">
        <v>-4.0000000000000001E-3</v>
      </c>
      <c r="Y22">
        <v>0.255</v>
      </c>
      <c r="Z22">
        <v>-1.49</v>
      </c>
      <c r="AA22">
        <v>-7</v>
      </c>
      <c r="AB22">
        <v>11</v>
      </c>
      <c r="AC22" s="8">
        <f t="shared" si="2"/>
        <v>-16.39</v>
      </c>
    </row>
    <row r="23" spans="1:29" x14ac:dyDescent="0.25">
      <c r="A23" t="s">
        <v>35</v>
      </c>
      <c r="B23">
        <v>0</v>
      </c>
      <c r="C23">
        <v>0.05</v>
      </c>
      <c r="D23">
        <v>-1E-3</v>
      </c>
      <c r="E23">
        <v>0.25</v>
      </c>
      <c r="F23">
        <v>-0.50700000000000001</v>
      </c>
      <c r="G23">
        <v>-36</v>
      </c>
      <c r="H23">
        <v>23</v>
      </c>
      <c r="I23" s="8">
        <f t="shared" si="0"/>
        <v>-11.661</v>
      </c>
      <c r="K23" t="s">
        <v>35</v>
      </c>
      <c r="L23">
        <v>0</v>
      </c>
      <c r="M23">
        <v>0.05</v>
      </c>
      <c r="N23">
        <v>0</v>
      </c>
      <c r="O23">
        <v>0.25600000000000001</v>
      </c>
      <c r="P23">
        <v>-0.17399999999999999</v>
      </c>
      <c r="Q23">
        <v>-2</v>
      </c>
      <c r="R23">
        <v>12</v>
      </c>
      <c r="S23" s="8">
        <f t="shared" si="1"/>
        <v>-2.0880000000000001</v>
      </c>
      <c r="U23" t="s">
        <v>37</v>
      </c>
      <c r="V23">
        <v>0</v>
      </c>
      <c r="W23">
        <v>0.05</v>
      </c>
      <c r="X23">
        <v>-1.7000000000000001E-2</v>
      </c>
      <c r="Y23">
        <v>3.1150000000000002</v>
      </c>
      <c r="Z23">
        <v>-0.56200000000000006</v>
      </c>
      <c r="AA23">
        <v>-11</v>
      </c>
      <c r="AB23">
        <v>11</v>
      </c>
      <c r="AC23" s="8">
        <f t="shared" si="2"/>
        <v>-6.1820000000000004</v>
      </c>
    </row>
    <row r="24" spans="1:29" x14ac:dyDescent="0.25">
      <c r="A24" t="s">
        <v>37</v>
      </c>
      <c r="B24">
        <v>0</v>
      </c>
      <c r="C24">
        <v>0.05</v>
      </c>
      <c r="D24">
        <v>-8.0000000000000002E-3</v>
      </c>
      <c r="E24">
        <v>3.073</v>
      </c>
      <c r="F24">
        <v>-0.254</v>
      </c>
      <c r="G24">
        <v>-18</v>
      </c>
      <c r="H24">
        <v>23</v>
      </c>
      <c r="I24" s="8">
        <f t="shared" si="0"/>
        <v>-5.8420000000000005</v>
      </c>
      <c r="K24" t="s">
        <v>37</v>
      </c>
      <c r="L24">
        <v>1</v>
      </c>
      <c r="M24">
        <v>0.05</v>
      </c>
      <c r="N24">
        <v>-0.09</v>
      </c>
      <c r="O24">
        <v>3.6709999999999998</v>
      </c>
      <c r="P24">
        <v>-2.4449999999999998</v>
      </c>
      <c r="Q24">
        <v>-29</v>
      </c>
      <c r="R24">
        <v>12</v>
      </c>
      <c r="S24" s="8">
        <f t="shared" si="1"/>
        <v>-29.339999999999996</v>
      </c>
      <c r="U24" t="s">
        <v>38</v>
      </c>
      <c r="V24">
        <v>0</v>
      </c>
      <c r="W24">
        <v>0.05</v>
      </c>
      <c r="X24">
        <v>-4.0000000000000001E-3</v>
      </c>
      <c r="Y24">
        <v>1.0349999999999999</v>
      </c>
      <c r="Z24">
        <v>-0.38600000000000001</v>
      </c>
      <c r="AA24">
        <v>-5</v>
      </c>
      <c r="AB24">
        <v>11</v>
      </c>
      <c r="AC24" s="8">
        <f t="shared" si="2"/>
        <v>-4.2460000000000004</v>
      </c>
    </row>
    <row r="25" spans="1:29" x14ac:dyDescent="0.25">
      <c r="A25" t="s">
        <v>38</v>
      </c>
      <c r="B25">
        <v>1</v>
      </c>
      <c r="C25">
        <v>0.05</v>
      </c>
      <c r="D25">
        <v>-2.5999999999999999E-2</v>
      </c>
      <c r="E25">
        <v>1.446</v>
      </c>
      <c r="F25">
        <v>-1.7749999999999999</v>
      </c>
      <c r="G25">
        <v>-159</v>
      </c>
      <c r="H25">
        <v>22</v>
      </c>
      <c r="I25" s="8">
        <f t="shared" si="0"/>
        <v>-40.824999999999996</v>
      </c>
      <c r="K25" t="s">
        <v>38</v>
      </c>
      <c r="L25">
        <v>1</v>
      </c>
      <c r="M25">
        <v>0.05</v>
      </c>
      <c r="N25">
        <v>-5.1999999999999998E-2</v>
      </c>
      <c r="O25">
        <v>1.704</v>
      </c>
      <c r="P25">
        <v>-3.0219999999999998</v>
      </c>
      <c r="Q25">
        <v>-33</v>
      </c>
      <c r="R25">
        <v>11</v>
      </c>
      <c r="S25" s="8">
        <f t="shared" si="1"/>
        <v>-36.263999999999996</v>
      </c>
      <c r="U25" t="s">
        <v>39</v>
      </c>
      <c r="V25">
        <v>0</v>
      </c>
      <c r="W25">
        <v>0.05</v>
      </c>
      <c r="X25">
        <v>-6.4000000000000001E-2</v>
      </c>
      <c r="Y25">
        <v>2.9119999999999999</v>
      </c>
      <c r="Z25">
        <v>-2.2050000000000001</v>
      </c>
      <c r="AA25">
        <v>-13</v>
      </c>
      <c r="AB25">
        <v>11</v>
      </c>
      <c r="AC25" s="8">
        <f t="shared" si="2"/>
        <v>-24.255000000000003</v>
      </c>
    </row>
    <row r="26" spans="1:29" x14ac:dyDescent="0.25">
      <c r="A26" t="s">
        <v>39</v>
      </c>
      <c r="B26">
        <v>0</v>
      </c>
      <c r="C26">
        <v>0.05</v>
      </c>
      <c r="D26">
        <v>-0.03</v>
      </c>
      <c r="E26">
        <v>3.2989999999999999</v>
      </c>
      <c r="F26">
        <v>-0.90900000000000003</v>
      </c>
      <c r="G26">
        <v>-38</v>
      </c>
      <c r="H26">
        <v>20</v>
      </c>
      <c r="I26" s="8">
        <f t="shared" si="0"/>
        <v>-20.907</v>
      </c>
      <c r="K26" t="s">
        <v>39</v>
      </c>
      <c r="L26">
        <v>0</v>
      </c>
      <c r="M26">
        <v>0.05</v>
      </c>
      <c r="N26">
        <v>-0.03</v>
      </c>
      <c r="O26">
        <v>3.302</v>
      </c>
      <c r="P26">
        <v>-0.92100000000000004</v>
      </c>
      <c r="Q26">
        <v>-2</v>
      </c>
      <c r="R26">
        <v>9</v>
      </c>
      <c r="S26" s="8">
        <f t="shared" si="1"/>
        <v>-11.052</v>
      </c>
      <c r="U26" t="s">
        <v>152</v>
      </c>
      <c r="V26">
        <v>1</v>
      </c>
      <c r="W26">
        <v>0.05</v>
      </c>
      <c r="X26">
        <v>-2.5999999999999999E-2</v>
      </c>
      <c r="Y26">
        <v>1.52</v>
      </c>
      <c r="Z26">
        <v>-1.7370000000000001</v>
      </c>
      <c r="AA26">
        <v>-33</v>
      </c>
      <c r="AB26">
        <v>11</v>
      </c>
      <c r="AC26" s="8">
        <f t="shared" si="2"/>
        <v>-19.106999999999999</v>
      </c>
    </row>
    <row r="27" spans="1:29" x14ac:dyDescent="0.25">
      <c r="A27" t="s">
        <v>194</v>
      </c>
      <c r="B27">
        <v>1</v>
      </c>
      <c r="C27">
        <v>0.05</v>
      </c>
      <c r="D27">
        <v>-4.9000000000000002E-2</v>
      </c>
      <c r="E27">
        <v>2.23</v>
      </c>
      <c r="F27">
        <v>-2.2120000000000002</v>
      </c>
      <c r="G27">
        <v>-198</v>
      </c>
      <c r="H27">
        <v>23</v>
      </c>
      <c r="I27" s="8">
        <f t="shared" si="0"/>
        <v>-50.876000000000005</v>
      </c>
      <c r="K27" t="s">
        <v>152</v>
      </c>
      <c r="L27">
        <v>1</v>
      </c>
      <c r="M27">
        <v>0.05</v>
      </c>
      <c r="N27">
        <v>-8.5000000000000006E-2</v>
      </c>
      <c r="O27">
        <v>2.415</v>
      </c>
      <c r="P27">
        <v>-3.52</v>
      </c>
      <c r="Q27">
        <v>-51</v>
      </c>
      <c r="R27">
        <v>12</v>
      </c>
      <c r="S27" s="8">
        <f t="shared" si="1"/>
        <v>-42.24</v>
      </c>
      <c r="U27" t="s">
        <v>41</v>
      </c>
      <c r="V27">
        <v>0</v>
      </c>
      <c r="W27">
        <v>0.05</v>
      </c>
      <c r="X27">
        <v>-2E-3</v>
      </c>
      <c r="Y27">
        <v>0.13500000000000001</v>
      </c>
      <c r="Z27">
        <v>-1.2350000000000001</v>
      </c>
      <c r="AA27">
        <v>-15</v>
      </c>
      <c r="AB27">
        <v>11</v>
      </c>
      <c r="AC27" s="8">
        <f t="shared" si="2"/>
        <v>-13.585000000000001</v>
      </c>
    </row>
    <row r="28" spans="1:29" x14ac:dyDescent="0.25">
      <c r="A28" t="s">
        <v>41</v>
      </c>
      <c r="B28">
        <v>1</v>
      </c>
      <c r="C28">
        <v>0.05</v>
      </c>
      <c r="D28">
        <v>-8.0000000000000002E-3</v>
      </c>
      <c r="E28">
        <v>0.26400000000000001</v>
      </c>
      <c r="F28">
        <v>-3.161</v>
      </c>
      <c r="G28">
        <v>-200</v>
      </c>
      <c r="H28">
        <v>23</v>
      </c>
      <c r="I28" s="8">
        <f t="shared" si="0"/>
        <v>-72.703000000000003</v>
      </c>
      <c r="K28" t="s">
        <v>41</v>
      </c>
      <c r="L28">
        <v>1</v>
      </c>
      <c r="M28">
        <v>0.05</v>
      </c>
      <c r="N28">
        <v>-1.2999999999999999E-2</v>
      </c>
      <c r="O28">
        <v>0.29599999999999999</v>
      </c>
      <c r="P28">
        <v>-4.4989999999999997</v>
      </c>
      <c r="Q28">
        <v>-55</v>
      </c>
      <c r="R28">
        <v>12</v>
      </c>
      <c r="S28" s="8">
        <f t="shared" si="1"/>
        <v>-53.988</v>
      </c>
      <c r="U28" t="s">
        <v>42</v>
      </c>
      <c r="V28">
        <v>1</v>
      </c>
      <c r="W28">
        <v>0.05</v>
      </c>
      <c r="X28">
        <v>-2.1999999999999999E-2</v>
      </c>
      <c r="Y28">
        <v>1.524</v>
      </c>
      <c r="Z28">
        <v>-1.431</v>
      </c>
      <c r="AA28">
        <v>-27</v>
      </c>
      <c r="AB28">
        <v>11</v>
      </c>
      <c r="AC28" s="8">
        <f t="shared" si="2"/>
        <v>-15.741</v>
      </c>
    </row>
    <row r="29" spans="1:29" x14ac:dyDescent="0.25">
      <c r="A29" t="s">
        <v>42</v>
      </c>
      <c r="B29">
        <v>1</v>
      </c>
      <c r="C29">
        <v>0.05</v>
      </c>
      <c r="D29">
        <v>-4.1000000000000002E-2</v>
      </c>
      <c r="E29">
        <v>2.09</v>
      </c>
      <c r="F29">
        <v>-1.962</v>
      </c>
      <c r="G29">
        <v>-181</v>
      </c>
      <c r="H29">
        <v>23</v>
      </c>
      <c r="I29" s="8">
        <f t="shared" si="0"/>
        <v>-45.125999999999998</v>
      </c>
      <c r="K29" t="s">
        <v>42</v>
      </c>
      <c r="L29">
        <v>1</v>
      </c>
      <c r="M29">
        <v>0.05</v>
      </c>
      <c r="N29">
        <v>-0.05</v>
      </c>
      <c r="O29">
        <v>2.1259999999999999</v>
      </c>
      <c r="P29">
        <v>-2.375</v>
      </c>
      <c r="Q29">
        <v>-38</v>
      </c>
      <c r="R29">
        <v>12</v>
      </c>
      <c r="S29" s="8">
        <f t="shared" si="1"/>
        <v>-28.5</v>
      </c>
      <c r="U29" t="s">
        <v>43</v>
      </c>
      <c r="V29">
        <v>0</v>
      </c>
      <c r="W29">
        <v>0.05</v>
      </c>
      <c r="X29">
        <v>1E-3</v>
      </c>
      <c r="Y29">
        <v>0.73199999999999998</v>
      </c>
      <c r="Z29">
        <v>0.13700000000000001</v>
      </c>
      <c r="AA29">
        <v>1</v>
      </c>
      <c r="AB29">
        <v>11</v>
      </c>
      <c r="AC29" s="8">
        <f t="shared" si="2"/>
        <v>1.5070000000000001</v>
      </c>
    </row>
    <row r="30" spans="1:29" x14ac:dyDescent="0.25">
      <c r="A30" t="s">
        <v>43</v>
      </c>
      <c r="B30">
        <v>1</v>
      </c>
      <c r="C30">
        <v>0.05</v>
      </c>
      <c r="D30">
        <v>-4.2000000000000003E-2</v>
      </c>
      <c r="E30">
        <v>1.4770000000000001</v>
      </c>
      <c r="F30">
        <v>-2.8780000000000001</v>
      </c>
      <c r="G30">
        <v>-151</v>
      </c>
      <c r="H30">
        <v>23</v>
      </c>
      <c r="I30" s="8">
        <f t="shared" si="0"/>
        <v>-66.194000000000003</v>
      </c>
      <c r="K30" t="s">
        <v>43</v>
      </c>
      <c r="L30">
        <v>0</v>
      </c>
      <c r="M30">
        <v>0.05</v>
      </c>
      <c r="N30">
        <v>-3.3000000000000002E-2</v>
      </c>
      <c r="O30">
        <v>1.51</v>
      </c>
      <c r="P30">
        <v>-2.1669999999999998</v>
      </c>
      <c r="Q30">
        <v>-24</v>
      </c>
      <c r="R30">
        <v>12</v>
      </c>
      <c r="S30" s="8">
        <f t="shared" si="1"/>
        <v>-26.003999999999998</v>
      </c>
      <c r="U30" t="s">
        <v>7</v>
      </c>
      <c r="V30">
        <v>0</v>
      </c>
      <c r="W30">
        <v>0.05</v>
      </c>
      <c r="X30">
        <v>3.7999999999999999E-2</v>
      </c>
      <c r="Y30">
        <v>2.597</v>
      </c>
      <c r="Z30">
        <v>1.4730000000000001</v>
      </c>
      <c r="AA30">
        <v>15</v>
      </c>
      <c r="AB30">
        <v>11</v>
      </c>
      <c r="AC30" s="8">
        <f t="shared" si="2"/>
        <v>16.202999999999999</v>
      </c>
    </row>
    <row r="31" spans="1:29" x14ac:dyDescent="0.25">
      <c r="I31" s="8"/>
      <c r="K31" t="s">
        <v>102</v>
      </c>
      <c r="L31">
        <v>1</v>
      </c>
      <c r="M31">
        <v>0.05</v>
      </c>
      <c r="N31">
        <v>-9.4E-2</v>
      </c>
      <c r="O31">
        <v>3.077</v>
      </c>
      <c r="P31">
        <v>-3.069</v>
      </c>
      <c r="Q31">
        <v>-46</v>
      </c>
      <c r="R31">
        <v>12</v>
      </c>
      <c r="S31" s="8">
        <f t="shared" si="1"/>
        <v>-36.828000000000003</v>
      </c>
      <c r="U31" t="s">
        <v>8</v>
      </c>
      <c r="V31">
        <v>0</v>
      </c>
      <c r="W31">
        <v>0.05</v>
      </c>
      <c r="X31">
        <v>-3.3000000000000002E-2</v>
      </c>
      <c r="Y31">
        <v>1.3069999999999999</v>
      </c>
      <c r="Z31">
        <v>-2.4969999999999999</v>
      </c>
      <c r="AA31">
        <v>-13</v>
      </c>
      <c r="AB31">
        <v>11</v>
      </c>
      <c r="AC31" s="8">
        <f t="shared" si="2"/>
        <v>-27.466999999999999</v>
      </c>
    </row>
    <row r="32" spans="1:29" x14ac:dyDescent="0.25">
      <c r="I32" s="8"/>
      <c r="K32" t="s">
        <v>103</v>
      </c>
      <c r="L32">
        <v>0</v>
      </c>
      <c r="M32">
        <v>0.05</v>
      </c>
      <c r="N32">
        <v>1E-3</v>
      </c>
      <c r="O32">
        <v>1.8420000000000001</v>
      </c>
      <c r="P32">
        <v>8.1000000000000003E-2</v>
      </c>
      <c r="Q32">
        <v>3</v>
      </c>
      <c r="R32">
        <v>11</v>
      </c>
      <c r="S32" s="8">
        <f t="shared" si="1"/>
        <v>0.97199999999999998</v>
      </c>
      <c r="U32" t="s">
        <v>153</v>
      </c>
      <c r="V32">
        <v>1</v>
      </c>
      <c r="W32">
        <v>0.05</v>
      </c>
      <c r="X32">
        <v>-0.222</v>
      </c>
      <c r="Y32">
        <v>4.5179999999999998</v>
      </c>
      <c r="Z32">
        <v>-4.9160000000000004</v>
      </c>
      <c r="AA32">
        <v>-23</v>
      </c>
      <c r="AB32">
        <v>10</v>
      </c>
      <c r="AC32" s="8">
        <f t="shared" si="2"/>
        <v>-54.076000000000008</v>
      </c>
    </row>
    <row r="33" spans="9:29" x14ac:dyDescent="0.25">
      <c r="I33" s="8"/>
      <c r="K33" t="s">
        <v>24</v>
      </c>
      <c r="L33">
        <v>0</v>
      </c>
      <c r="M33">
        <v>0.05</v>
      </c>
      <c r="N33">
        <v>-7.0000000000000001E-3</v>
      </c>
      <c r="O33">
        <v>0.439</v>
      </c>
      <c r="P33">
        <v>-1.5369999999999999</v>
      </c>
      <c r="Q33">
        <v>-4</v>
      </c>
      <c r="R33">
        <v>9</v>
      </c>
      <c r="S33" s="8">
        <f t="shared" si="1"/>
        <v>-18.443999999999999</v>
      </c>
      <c r="U33" t="s">
        <v>154</v>
      </c>
      <c r="V33">
        <v>0</v>
      </c>
      <c r="W33">
        <v>0.05</v>
      </c>
      <c r="X33">
        <v>-7.6999999999999999E-2</v>
      </c>
      <c r="Y33">
        <v>4.7030000000000003</v>
      </c>
      <c r="Z33">
        <v>-1.6339999999999999</v>
      </c>
      <c r="AA33">
        <v>-25</v>
      </c>
      <c r="AB33">
        <v>11</v>
      </c>
      <c r="AC33" s="8">
        <f t="shared" si="2"/>
        <v>-17.974</v>
      </c>
    </row>
    <row r="34" spans="9:29" x14ac:dyDescent="0.25">
      <c r="I34" s="8"/>
      <c r="K34" t="s">
        <v>116</v>
      </c>
      <c r="L34">
        <v>1</v>
      </c>
      <c r="M34">
        <v>0.05</v>
      </c>
      <c r="N34">
        <v>-0.02</v>
      </c>
      <c r="O34">
        <v>0.58099999999999996</v>
      </c>
      <c r="P34">
        <v>-3.38</v>
      </c>
      <c r="Q34">
        <v>-35</v>
      </c>
      <c r="R34">
        <v>12</v>
      </c>
      <c r="S34" s="8">
        <f t="shared" si="1"/>
        <v>-40.56</v>
      </c>
      <c r="U34" t="s">
        <v>121</v>
      </c>
      <c r="V34">
        <v>0</v>
      </c>
      <c r="W34">
        <v>0.05</v>
      </c>
      <c r="X34">
        <v>-4.2999999999999997E-2</v>
      </c>
      <c r="Y34">
        <v>2.2010000000000001</v>
      </c>
      <c r="Z34">
        <v>-1.946</v>
      </c>
      <c r="AA34">
        <v>-21</v>
      </c>
      <c r="AB34">
        <v>11</v>
      </c>
      <c r="AC34" s="8">
        <f t="shared" si="2"/>
        <v>-21.405999999999999</v>
      </c>
    </row>
    <row r="35" spans="9:29" x14ac:dyDescent="0.25">
      <c r="I35" s="8"/>
      <c r="K35" t="s">
        <v>98</v>
      </c>
      <c r="L35">
        <v>1</v>
      </c>
      <c r="M35">
        <v>0.05</v>
      </c>
      <c r="N35">
        <v>-2.3E-2</v>
      </c>
      <c r="O35">
        <v>0.59699999999999998</v>
      </c>
      <c r="P35">
        <v>-3.8740000000000001</v>
      </c>
      <c r="Q35">
        <v>-52</v>
      </c>
      <c r="R35">
        <v>12</v>
      </c>
      <c r="S35" s="8">
        <f t="shared" si="1"/>
        <v>-46.488</v>
      </c>
      <c r="U35" t="s">
        <v>11</v>
      </c>
      <c r="V35">
        <v>1</v>
      </c>
      <c r="W35">
        <v>0.05</v>
      </c>
      <c r="X35">
        <v>-3.7999999999999999E-2</v>
      </c>
      <c r="Y35">
        <v>1.419</v>
      </c>
      <c r="Z35">
        <v>-2.6440000000000001</v>
      </c>
      <c r="AA35">
        <v>-31</v>
      </c>
      <c r="AB35">
        <v>11</v>
      </c>
      <c r="AC35" s="8">
        <f t="shared" si="2"/>
        <v>-29.084000000000003</v>
      </c>
    </row>
    <row r="36" spans="9:29" x14ac:dyDescent="0.25">
      <c r="I36" s="8"/>
      <c r="K36" t="s">
        <v>70</v>
      </c>
      <c r="L36">
        <v>0</v>
      </c>
      <c r="M36">
        <v>0.05</v>
      </c>
      <c r="N36">
        <v>-1.6E-2</v>
      </c>
      <c r="O36">
        <v>1.175</v>
      </c>
      <c r="P36">
        <v>-1.319</v>
      </c>
      <c r="Q36">
        <v>-26</v>
      </c>
      <c r="R36">
        <v>12</v>
      </c>
      <c r="S36" s="8">
        <f t="shared" si="1"/>
        <v>-15.827999999999999</v>
      </c>
      <c r="U36" t="s">
        <v>17</v>
      </c>
      <c r="V36">
        <v>0</v>
      </c>
      <c r="W36">
        <v>0.05</v>
      </c>
      <c r="X36">
        <v>-1.7999999999999999E-2</v>
      </c>
      <c r="Y36">
        <v>2.0259999999999998</v>
      </c>
      <c r="Z36">
        <v>-0.86399999999999999</v>
      </c>
      <c r="AA36">
        <v>-17</v>
      </c>
      <c r="AB36">
        <v>11</v>
      </c>
      <c r="AC36" s="8">
        <f t="shared" si="2"/>
        <v>-9.5039999999999996</v>
      </c>
    </row>
    <row r="37" spans="9:29" x14ac:dyDescent="0.25">
      <c r="I37" s="8"/>
      <c r="S37" s="8"/>
      <c r="U37" t="s">
        <v>104</v>
      </c>
      <c r="V37">
        <v>0</v>
      </c>
      <c r="W37">
        <v>0.05</v>
      </c>
      <c r="X37">
        <v>5.0000000000000001E-3</v>
      </c>
      <c r="Y37">
        <v>1.921</v>
      </c>
      <c r="Z37">
        <v>0.24299999999999999</v>
      </c>
      <c r="AA37">
        <v>5</v>
      </c>
      <c r="AB37">
        <v>11</v>
      </c>
      <c r="AC37" s="8">
        <f t="shared" si="2"/>
        <v>2.673</v>
      </c>
    </row>
    <row r="38" spans="9:29" x14ac:dyDescent="0.25">
      <c r="I38" s="8"/>
      <c r="S38" s="8"/>
      <c r="U38" t="s">
        <v>122</v>
      </c>
      <c r="V38">
        <v>0</v>
      </c>
      <c r="W38">
        <v>0.05</v>
      </c>
      <c r="X38">
        <v>-1.0999999999999999E-2</v>
      </c>
      <c r="Y38">
        <v>2.2229999999999999</v>
      </c>
      <c r="Z38">
        <v>-0.48</v>
      </c>
      <c r="AA38">
        <v>-17</v>
      </c>
      <c r="AB38">
        <v>11</v>
      </c>
      <c r="AC38" s="8">
        <f t="shared" si="2"/>
        <v>-5.2799999999999994</v>
      </c>
    </row>
    <row r="39" spans="9:29" x14ac:dyDescent="0.25">
      <c r="I39" s="8"/>
      <c r="S39" s="8"/>
      <c r="U39" t="s">
        <v>105</v>
      </c>
      <c r="V39">
        <v>0</v>
      </c>
      <c r="W39">
        <v>0.05</v>
      </c>
      <c r="X39">
        <v>0.23300000000000001</v>
      </c>
      <c r="Y39">
        <v>0.61799999999999999</v>
      </c>
      <c r="Z39">
        <v>37.69</v>
      </c>
      <c r="AA39">
        <v>25</v>
      </c>
      <c r="AB39">
        <v>11</v>
      </c>
      <c r="AC39" s="8">
        <f t="shared" si="2"/>
        <v>414.59</v>
      </c>
    </row>
    <row r="40" spans="9:29" x14ac:dyDescent="0.25">
      <c r="I40" s="8"/>
      <c r="S40" s="8"/>
      <c r="U40" t="s">
        <v>106</v>
      </c>
      <c r="V40">
        <v>0</v>
      </c>
      <c r="W40">
        <v>0.05</v>
      </c>
      <c r="X40">
        <v>0.188</v>
      </c>
      <c r="Y40">
        <v>0.76800000000000002</v>
      </c>
      <c r="Z40">
        <v>24.425000000000001</v>
      </c>
      <c r="AA40">
        <v>15</v>
      </c>
      <c r="AB40">
        <v>10</v>
      </c>
      <c r="AC40" s="8">
        <f t="shared" si="2"/>
        <v>268.67500000000001</v>
      </c>
    </row>
    <row r="41" spans="9:29" x14ac:dyDescent="0.25">
      <c r="I41" s="8"/>
      <c r="S41" s="8"/>
      <c r="U41" t="s">
        <v>46</v>
      </c>
      <c r="V41">
        <v>1</v>
      </c>
      <c r="W41">
        <v>0.05</v>
      </c>
      <c r="X41">
        <v>-7.2999999999999995E-2</v>
      </c>
      <c r="Y41">
        <v>2.4990000000000001</v>
      </c>
      <c r="Z41">
        <v>-2.9209999999999998</v>
      </c>
      <c r="AA41">
        <v>-29</v>
      </c>
      <c r="AB41">
        <v>11</v>
      </c>
      <c r="AC41" s="8">
        <f t="shared" si="2"/>
        <v>-32.131</v>
      </c>
    </row>
    <row r="42" spans="9:29" x14ac:dyDescent="0.25">
      <c r="I42" s="8"/>
      <c r="S42" s="8"/>
      <c r="U42" t="s">
        <v>47</v>
      </c>
      <c r="V42">
        <v>0</v>
      </c>
      <c r="W42">
        <v>0.05</v>
      </c>
      <c r="X42">
        <v>-4.3999999999999997E-2</v>
      </c>
      <c r="Y42">
        <v>1.7410000000000001</v>
      </c>
      <c r="Z42">
        <v>-2.5089999999999999</v>
      </c>
      <c r="AA42">
        <v>-23</v>
      </c>
      <c r="AB42">
        <v>11</v>
      </c>
      <c r="AC42" s="8">
        <f t="shared" si="2"/>
        <v>-27.599</v>
      </c>
    </row>
    <row r="43" spans="9:29" x14ac:dyDescent="0.25">
      <c r="I43" s="8"/>
      <c r="S43" s="8"/>
      <c r="U43" t="s">
        <v>48</v>
      </c>
      <c r="V43">
        <v>0</v>
      </c>
      <c r="W43">
        <v>0.05</v>
      </c>
      <c r="X43">
        <v>-4.5999999999999999E-2</v>
      </c>
      <c r="Y43">
        <v>0.94099999999999995</v>
      </c>
      <c r="Z43">
        <v>-4.8879999999999999</v>
      </c>
      <c r="AA43">
        <v>-17</v>
      </c>
      <c r="AB43">
        <v>11</v>
      </c>
      <c r="AC43" s="8">
        <f t="shared" si="2"/>
        <v>-53.768000000000001</v>
      </c>
    </row>
    <row r="44" spans="9:29" x14ac:dyDescent="0.25">
      <c r="I44" s="8"/>
      <c r="S44" s="8"/>
      <c r="U44" t="s">
        <v>49</v>
      </c>
      <c r="V44">
        <v>0</v>
      </c>
      <c r="W44">
        <v>0.05</v>
      </c>
      <c r="X44">
        <v>-6.9000000000000006E-2</v>
      </c>
      <c r="Y44">
        <v>1.546</v>
      </c>
      <c r="Z44">
        <v>-4.4710000000000001</v>
      </c>
      <c r="AA44">
        <v>-21</v>
      </c>
      <c r="AB44">
        <v>11</v>
      </c>
      <c r="AC44" s="8">
        <f t="shared" si="2"/>
        <v>-49.180999999999997</v>
      </c>
    </row>
    <row r="45" spans="9:29" x14ac:dyDescent="0.25">
      <c r="I45" s="8"/>
      <c r="S45" s="8"/>
      <c r="U45" t="s">
        <v>50</v>
      </c>
      <c r="V45">
        <v>0</v>
      </c>
      <c r="W45">
        <v>0.05</v>
      </c>
      <c r="X45">
        <v>-3.5999999999999997E-2</v>
      </c>
      <c r="Y45">
        <v>1.206</v>
      </c>
      <c r="Z45">
        <v>-2.9510000000000001</v>
      </c>
      <c r="AA45">
        <v>-16</v>
      </c>
      <c r="AB45">
        <v>11</v>
      </c>
      <c r="AC45" s="8">
        <f t="shared" si="2"/>
        <v>-32.460999999999999</v>
      </c>
    </row>
    <row r="46" spans="9:29" x14ac:dyDescent="0.25">
      <c r="S46" s="8"/>
      <c r="U46" t="s">
        <v>51</v>
      </c>
      <c r="V46">
        <v>1</v>
      </c>
      <c r="W46">
        <v>0.05</v>
      </c>
      <c r="X46">
        <v>-4.2000000000000003E-2</v>
      </c>
      <c r="Y46">
        <v>1.266</v>
      </c>
      <c r="Z46">
        <v>-3.2930000000000001</v>
      </c>
      <c r="AA46">
        <v>-27</v>
      </c>
      <c r="AB46">
        <v>11</v>
      </c>
      <c r="AC46" s="8">
        <f t="shared" si="2"/>
        <v>-36.222999999999999</v>
      </c>
    </row>
    <row r="47" spans="9:29" x14ac:dyDescent="0.25">
      <c r="S47" s="8"/>
      <c r="U47" t="s">
        <v>52</v>
      </c>
      <c r="V47">
        <v>0</v>
      </c>
      <c r="W47">
        <v>0.05</v>
      </c>
      <c r="X47">
        <v>-4.0000000000000001E-3</v>
      </c>
      <c r="Y47">
        <v>1.1599999999999999</v>
      </c>
      <c r="Z47">
        <v>-0.316</v>
      </c>
      <c r="AA47">
        <v>-5</v>
      </c>
      <c r="AB47">
        <v>11</v>
      </c>
      <c r="AC47" s="8">
        <f t="shared" si="2"/>
        <v>-3.476</v>
      </c>
    </row>
    <row r="48" spans="9:29" x14ac:dyDescent="0.25">
      <c r="S48" s="8"/>
      <c r="U48" t="s">
        <v>53</v>
      </c>
      <c r="V48">
        <v>0</v>
      </c>
      <c r="W48">
        <v>0.05</v>
      </c>
      <c r="X48">
        <v>-5.7000000000000002E-2</v>
      </c>
      <c r="Y48">
        <v>1.633</v>
      </c>
      <c r="Z48">
        <v>-3.4609999999999999</v>
      </c>
      <c r="AA48">
        <v>-25</v>
      </c>
      <c r="AB48">
        <v>11</v>
      </c>
      <c r="AC48" s="8">
        <f t="shared" si="2"/>
        <v>-38.070999999999998</v>
      </c>
    </row>
    <row r="49" spans="19:29" x14ac:dyDescent="0.25">
      <c r="S49" s="8"/>
      <c r="U49" t="s">
        <v>54</v>
      </c>
      <c r="V49">
        <v>0</v>
      </c>
      <c r="W49">
        <v>0.05</v>
      </c>
      <c r="X49">
        <v>-6.8000000000000005E-2</v>
      </c>
      <c r="Y49">
        <v>1.8220000000000001</v>
      </c>
      <c r="Z49">
        <v>-3.76</v>
      </c>
      <c r="AA49">
        <v>-21</v>
      </c>
      <c r="AB49">
        <v>11</v>
      </c>
      <c r="AC49" s="8">
        <f t="shared" si="2"/>
        <v>-41.36</v>
      </c>
    </row>
    <row r="50" spans="19:29" x14ac:dyDescent="0.25">
      <c r="S50" s="8"/>
      <c r="U50" t="s">
        <v>23</v>
      </c>
      <c r="V50">
        <v>0</v>
      </c>
      <c r="W50">
        <v>0.05</v>
      </c>
      <c r="X50">
        <v>-1.0999999999999999E-2</v>
      </c>
      <c r="Y50">
        <v>1.4930000000000001</v>
      </c>
      <c r="Z50">
        <v>-0.72499999999999998</v>
      </c>
      <c r="AA50">
        <v>-7</v>
      </c>
      <c r="AB50">
        <v>10</v>
      </c>
      <c r="AC50" s="8">
        <f t="shared" si="2"/>
        <v>-7.9749999999999996</v>
      </c>
    </row>
    <row r="51" spans="19:29" x14ac:dyDescent="0.25">
      <c r="S51" s="8"/>
      <c r="U51" t="s">
        <v>155</v>
      </c>
      <c r="V51">
        <v>0</v>
      </c>
      <c r="W51">
        <v>0.05</v>
      </c>
      <c r="X51">
        <v>-1.6E-2</v>
      </c>
      <c r="Y51">
        <v>0.71</v>
      </c>
      <c r="Z51">
        <v>-2.194</v>
      </c>
      <c r="AA51">
        <v>-8</v>
      </c>
      <c r="AB51">
        <v>9</v>
      </c>
      <c r="AC51" s="8">
        <f t="shared" si="2"/>
        <v>-24.134</v>
      </c>
    </row>
    <row r="52" spans="19:29" x14ac:dyDescent="0.25">
      <c r="S52" s="8"/>
      <c r="U52" t="s">
        <v>156</v>
      </c>
      <c r="V52">
        <v>0</v>
      </c>
      <c r="W52">
        <v>0.05</v>
      </c>
      <c r="X52">
        <v>-3.9E-2</v>
      </c>
      <c r="Y52">
        <v>1.8480000000000001</v>
      </c>
      <c r="Z52">
        <v>-2.11</v>
      </c>
      <c r="AA52">
        <v>-21</v>
      </c>
      <c r="AB52">
        <v>11</v>
      </c>
      <c r="AC52" s="8">
        <f t="shared" si="2"/>
        <v>-23.209999999999997</v>
      </c>
    </row>
    <row r="53" spans="19:29" x14ac:dyDescent="0.25">
      <c r="S53" s="8"/>
      <c r="U53" t="s">
        <v>64</v>
      </c>
      <c r="V53">
        <v>0</v>
      </c>
      <c r="W53">
        <v>0.05</v>
      </c>
      <c r="X53">
        <v>7.8E-2</v>
      </c>
      <c r="Y53">
        <v>2.7919999999999998</v>
      </c>
      <c r="Z53">
        <v>2.8079999999999998</v>
      </c>
      <c r="AA53">
        <v>14</v>
      </c>
      <c r="AB53">
        <v>9</v>
      </c>
      <c r="AC53" s="8">
        <f t="shared" si="2"/>
        <v>30.887999999999998</v>
      </c>
    </row>
    <row r="54" spans="19:29" x14ac:dyDescent="0.25">
      <c r="S54" s="8"/>
      <c r="U54" t="s">
        <v>157</v>
      </c>
      <c r="V54">
        <v>0</v>
      </c>
      <c r="W54">
        <v>0.05</v>
      </c>
      <c r="X54">
        <v>-0.105</v>
      </c>
      <c r="Y54">
        <v>5.1779999999999999</v>
      </c>
      <c r="Z54">
        <v>-2.028</v>
      </c>
      <c r="AA54">
        <v>-11</v>
      </c>
      <c r="AB54">
        <v>10</v>
      </c>
      <c r="AC54" s="8">
        <f t="shared" si="2"/>
        <v>-22.308</v>
      </c>
    </row>
    <row r="55" spans="19:29" x14ac:dyDescent="0.25">
      <c r="S55" s="8"/>
      <c r="U55" t="s">
        <v>65</v>
      </c>
      <c r="V55">
        <v>1</v>
      </c>
      <c r="W55">
        <v>0.05</v>
      </c>
      <c r="X55">
        <v>-0.13800000000000001</v>
      </c>
      <c r="Y55">
        <v>5.5659999999999998</v>
      </c>
      <c r="Z55">
        <v>-2.4849999999999999</v>
      </c>
      <c r="AA55">
        <v>-31</v>
      </c>
      <c r="AB55">
        <v>11</v>
      </c>
      <c r="AC55" s="8">
        <f t="shared" si="2"/>
        <v>-27.334999999999997</v>
      </c>
    </row>
    <row r="56" spans="19:29" x14ac:dyDescent="0.25">
      <c r="S56" s="8"/>
      <c r="U56" t="s">
        <v>143</v>
      </c>
      <c r="V56">
        <v>1</v>
      </c>
      <c r="W56">
        <v>0.05</v>
      </c>
      <c r="X56">
        <v>-0.13600000000000001</v>
      </c>
      <c r="Y56">
        <v>6.3840000000000003</v>
      </c>
      <c r="Z56">
        <v>-2.13</v>
      </c>
      <c r="AA56">
        <v>-31</v>
      </c>
      <c r="AB56">
        <v>11</v>
      </c>
      <c r="AC56" s="8">
        <f t="shared" si="2"/>
        <v>-23.43</v>
      </c>
    </row>
    <row r="57" spans="19:29" x14ac:dyDescent="0.25">
      <c r="S57" s="8"/>
      <c r="U57" t="s">
        <v>66</v>
      </c>
      <c r="V57">
        <v>0</v>
      </c>
      <c r="W57">
        <v>0.05</v>
      </c>
      <c r="X57">
        <v>-1.7000000000000001E-2</v>
      </c>
      <c r="Y57">
        <v>1.6870000000000001</v>
      </c>
      <c r="Z57">
        <v>-1.022</v>
      </c>
      <c r="AA57">
        <v>-19</v>
      </c>
      <c r="AB57">
        <v>11</v>
      </c>
      <c r="AC57" s="8">
        <f t="shared" si="2"/>
        <v>-11.242000000000001</v>
      </c>
    </row>
    <row r="58" spans="19:29" x14ac:dyDescent="0.25">
      <c r="U58" t="s">
        <v>67</v>
      </c>
      <c r="V58">
        <v>1</v>
      </c>
      <c r="W58">
        <v>0.05</v>
      </c>
      <c r="X58">
        <v>5.2999999999999999E-2</v>
      </c>
      <c r="Y58">
        <v>0.67600000000000005</v>
      </c>
      <c r="Z58">
        <v>7.8029999999999999</v>
      </c>
      <c r="AA58">
        <v>31</v>
      </c>
      <c r="AB58">
        <v>11</v>
      </c>
      <c r="AC58" s="8">
        <f t="shared" si="2"/>
        <v>85.832999999999998</v>
      </c>
    </row>
    <row r="59" spans="19:29" x14ac:dyDescent="0.25">
      <c r="U59" t="s">
        <v>73</v>
      </c>
      <c r="V59">
        <v>0</v>
      </c>
      <c r="W59">
        <v>0.05</v>
      </c>
      <c r="X59">
        <v>-8.0000000000000002E-3</v>
      </c>
      <c r="Y59">
        <v>1.2829999999999999</v>
      </c>
      <c r="Z59">
        <v>-0.64300000000000002</v>
      </c>
      <c r="AA59">
        <v>-7</v>
      </c>
      <c r="AB59">
        <v>11</v>
      </c>
      <c r="AC59" s="8">
        <f t="shared" si="2"/>
        <v>-7.0730000000000004</v>
      </c>
    </row>
    <row r="60" spans="19:29" x14ac:dyDescent="0.25">
      <c r="AC60" s="8"/>
    </row>
    <row r="61" spans="19:29" x14ac:dyDescent="0.25">
      <c r="AC61" s="8"/>
    </row>
    <row r="62" spans="19:29" x14ac:dyDescent="0.25">
      <c r="AC62" s="8"/>
    </row>
    <row r="63" spans="19:29" x14ac:dyDescent="0.25">
      <c r="AC63" s="8"/>
    </row>
    <row r="64" spans="19:29" x14ac:dyDescent="0.25">
      <c r="AC64" s="8"/>
    </row>
    <row r="65" spans="29:29" x14ac:dyDescent="0.25">
      <c r="AC65" s="8"/>
    </row>
    <row r="66" spans="29:29" x14ac:dyDescent="0.25">
      <c r="AC66" s="8"/>
    </row>
    <row r="68" spans="29:29" x14ac:dyDescent="0.25">
      <c r="AC68" s="8"/>
    </row>
    <row r="69" spans="29:29" x14ac:dyDescent="0.25">
      <c r="AC69" s="8"/>
    </row>
    <row r="70" spans="29:29" x14ac:dyDescent="0.25">
      <c r="AC70" s="8"/>
    </row>
    <row r="71" spans="29:29" x14ac:dyDescent="0.25">
      <c r="AC71" s="8"/>
    </row>
    <row r="72" spans="29:29" x14ac:dyDescent="0.25">
      <c r="AC72" s="8"/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topLeftCell="AG1" zoomScale="70" zoomScaleNormal="70" workbookViewId="0">
      <selection activeCell="AW3" sqref="AW3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226</v>
      </c>
      <c r="B1" s="19"/>
      <c r="C1" s="19"/>
      <c r="D1" s="19"/>
      <c r="E1" s="19"/>
      <c r="F1" s="19"/>
      <c r="G1" s="19"/>
      <c r="H1" s="19"/>
      <c r="I1" s="19"/>
      <c r="K1" s="23" t="s">
        <v>225</v>
      </c>
      <c r="L1" s="23"/>
      <c r="M1" s="23"/>
      <c r="N1" s="23"/>
      <c r="O1" s="23"/>
      <c r="P1" s="23"/>
      <c r="Q1" s="23"/>
      <c r="R1" s="23"/>
      <c r="S1" s="23"/>
      <c r="U1" s="23" t="s">
        <v>224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223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222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78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162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t="str">
        <f>+NO2_year!A3</f>
        <v>BE0011R</v>
      </c>
      <c r="B3">
        <f>+NO2_year!B3</f>
        <v>1</v>
      </c>
      <c r="C3">
        <f>+NO2_year!C3</f>
        <v>0.05</v>
      </c>
      <c r="D3">
        <f>+NO2_year!D3</f>
        <v>-5.2999999999999999E-2</v>
      </c>
      <c r="E3">
        <f>+NO2_year!E3</f>
        <v>6.7249999999999996</v>
      </c>
      <c r="F3">
        <f>+NO2_year!F3</f>
        <v>-0.78700000000000003</v>
      </c>
      <c r="G3">
        <f>+NO2_year!G3</f>
        <v>-117</v>
      </c>
      <c r="H3">
        <f>+NO2_year!H3</f>
        <v>23</v>
      </c>
      <c r="I3">
        <f>+NO2_year!I3</f>
        <v>-18.100999999999999</v>
      </c>
      <c r="K3" t="s">
        <v>149</v>
      </c>
      <c r="L3">
        <v>0</v>
      </c>
      <c r="M3" s="25">
        <v>0.05</v>
      </c>
      <c r="N3">
        <v>-3.2000000000000001E-2</v>
      </c>
      <c r="O3" s="8">
        <v>6.5570000000000004</v>
      </c>
      <c r="P3">
        <v>-0.48</v>
      </c>
      <c r="Q3" s="8">
        <v>-51</v>
      </c>
      <c r="R3">
        <v>23</v>
      </c>
      <c r="S3" s="8">
        <f t="shared" ref="S3:S31" si="0">+P3*23</f>
        <v>-11.04</v>
      </c>
      <c r="U3" t="s">
        <v>149</v>
      </c>
      <c r="V3">
        <v>1</v>
      </c>
      <c r="W3" s="25">
        <v>0.05</v>
      </c>
      <c r="X3">
        <v>-7.8E-2</v>
      </c>
      <c r="Y3" s="8">
        <v>5.4349999999999996</v>
      </c>
      <c r="Z3">
        <v>-1.4410000000000001</v>
      </c>
      <c r="AA3" s="8">
        <v>-97</v>
      </c>
      <c r="AB3">
        <v>22</v>
      </c>
      <c r="AC3" s="8">
        <f t="shared" ref="AC3:AC30" si="1">+Z3*23</f>
        <v>-33.143000000000001</v>
      </c>
      <c r="AE3" s="2" t="s">
        <v>149</v>
      </c>
      <c r="AF3">
        <v>1</v>
      </c>
      <c r="AG3" s="8">
        <v>0.05</v>
      </c>
      <c r="AH3">
        <v>-8.1000000000000003E-2</v>
      </c>
      <c r="AI3" s="8">
        <v>7.3879999999999999</v>
      </c>
      <c r="AJ3">
        <v>-1.0980000000000001</v>
      </c>
      <c r="AK3" s="8">
        <v>-94</v>
      </c>
      <c r="AL3">
        <v>22</v>
      </c>
      <c r="AM3" s="8">
        <f t="shared" ref="AM3:AM30" si="2">+AJ3*23</f>
        <v>-25.254000000000001</v>
      </c>
      <c r="AO3" t="s">
        <v>149</v>
      </c>
      <c r="AP3">
        <v>0</v>
      </c>
      <c r="AQ3" s="8">
        <v>0.05</v>
      </c>
      <c r="AR3">
        <v>-0.05</v>
      </c>
      <c r="AS3" s="8">
        <v>8.4640000000000004</v>
      </c>
      <c r="AT3">
        <v>-0.59399999999999997</v>
      </c>
      <c r="AU3" s="8">
        <v>-46</v>
      </c>
      <c r="AV3">
        <v>22</v>
      </c>
      <c r="AW3" s="8">
        <f t="shared" ref="AW3:AW30" si="3">+AT3*23</f>
        <v>-13.661999999999999</v>
      </c>
      <c r="AY3" s="2" t="s">
        <v>80</v>
      </c>
      <c r="AZ3" s="2">
        <f>+COUNTA(A3:A42)</f>
        <v>28</v>
      </c>
      <c r="BA3" s="2">
        <f>+COUNTA(K3:K43)</f>
        <v>28</v>
      </c>
      <c r="BB3" s="2">
        <f>+COUNTA(U3:U43)</f>
        <v>28</v>
      </c>
      <c r="BC3" s="2">
        <f>+COUNTA(AE3:AE43)</f>
        <v>28</v>
      </c>
      <c r="BD3" s="2">
        <f>+COUNTA(AO3:AO43)</f>
        <v>28</v>
      </c>
    </row>
    <row r="4" spans="1:56" x14ac:dyDescent="0.25">
      <c r="A4" t="str">
        <f>+NO2_year!A4</f>
        <v>BE0013R</v>
      </c>
      <c r="B4">
        <f>+NO2_year!B4</f>
        <v>0</v>
      </c>
      <c r="C4">
        <f>+NO2_year!C4</f>
        <v>0.05</v>
      </c>
      <c r="D4">
        <f>+NO2_year!D4</f>
        <v>-3.9E-2</v>
      </c>
      <c r="E4">
        <f>+NO2_year!E4</f>
        <v>5.5730000000000004</v>
      </c>
      <c r="F4">
        <f>+NO2_year!F4</f>
        <v>-0.7</v>
      </c>
      <c r="G4">
        <f>+NO2_year!G4</f>
        <v>-62</v>
      </c>
      <c r="H4">
        <f>+NO2_year!H4</f>
        <v>23</v>
      </c>
      <c r="I4">
        <f>+NO2_year!I4</f>
        <v>-16.099999999999998</v>
      </c>
      <c r="K4" t="s">
        <v>150</v>
      </c>
      <c r="L4">
        <v>0</v>
      </c>
      <c r="M4" s="25">
        <v>0.05</v>
      </c>
      <c r="N4">
        <v>-2.5000000000000001E-2</v>
      </c>
      <c r="O4" s="8">
        <v>5.5119999999999996</v>
      </c>
      <c r="P4">
        <v>-0.45900000000000002</v>
      </c>
      <c r="Q4" s="8">
        <v>-37</v>
      </c>
      <c r="R4">
        <v>23</v>
      </c>
      <c r="S4" s="8">
        <f t="shared" si="0"/>
        <v>-10.557</v>
      </c>
      <c r="U4" t="s">
        <v>150</v>
      </c>
      <c r="V4">
        <v>0</v>
      </c>
      <c r="W4" s="25">
        <v>0.05</v>
      </c>
      <c r="X4">
        <v>-0.04</v>
      </c>
      <c r="Y4" s="8">
        <v>4.056</v>
      </c>
      <c r="Z4">
        <v>-0.97399999999999998</v>
      </c>
      <c r="AA4" s="8">
        <v>-47</v>
      </c>
      <c r="AB4">
        <v>23</v>
      </c>
      <c r="AC4" s="8">
        <f t="shared" si="1"/>
        <v>-22.402000000000001</v>
      </c>
      <c r="AE4" s="2" t="s">
        <v>150</v>
      </c>
      <c r="AF4">
        <v>1</v>
      </c>
      <c r="AG4" s="8">
        <v>0.05</v>
      </c>
      <c r="AH4">
        <v>-5.3999999999999999E-2</v>
      </c>
      <c r="AI4" s="8">
        <v>5.7450000000000001</v>
      </c>
      <c r="AJ4">
        <v>-0.94799999999999995</v>
      </c>
      <c r="AK4" s="8">
        <v>-76</v>
      </c>
      <c r="AL4">
        <v>23</v>
      </c>
      <c r="AM4" s="8">
        <f t="shared" si="2"/>
        <v>-21.803999999999998</v>
      </c>
      <c r="AO4" t="s">
        <v>150</v>
      </c>
      <c r="AP4">
        <v>0</v>
      </c>
      <c r="AQ4" s="8">
        <v>0.05</v>
      </c>
      <c r="AR4">
        <v>-7.0000000000000001E-3</v>
      </c>
      <c r="AS4" s="8">
        <v>6.1920000000000002</v>
      </c>
      <c r="AT4">
        <v>-0.12</v>
      </c>
      <c r="AU4" s="8">
        <v>-7</v>
      </c>
      <c r="AV4">
        <v>22</v>
      </c>
      <c r="AW4" s="8">
        <f t="shared" si="3"/>
        <v>-2.76</v>
      </c>
      <c r="AY4" s="2" t="s">
        <v>85</v>
      </c>
      <c r="AZ4" s="6">
        <f>+AVERAGE(I3:I42)</f>
        <v>-27.557285714285712</v>
      </c>
      <c r="BA4" s="6">
        <f>+AVERAGE(S3:S43)</f>
        <v>-19.73892857142857</v>
      </c>
      <c r="BB4" s="6">
        <f>+AVERAGE(AC3:AC43)</f>
        <v>-24.405464285714288</v>
      </c>
      <c r="BC4" s="6">
        <f>+AVERAGE(AM3:AM43)</f>
        <v>-28.276857142857146</v>
      </c>
      <c r="BD4" s="6">
        <f>+AVERAGE(AW3:AW43)</f>
        <v>-24.150821428571426</v>
      </c>
    </row>
    <row r="5" spans="1:56" x14ac:dyDescent="0.25">
      <c r="A5" t="str">
        <f>+NO2_year!A5</f>
        <v>BE0032R</v>
      </c>
      <c r="B5">
        <f>+NO2_year!B5</f>
        <v>1</v>
      </c>
      <c r="C5">
        <f>+NO2_year!C5</f>
        <v>0.05</v>
      </c>
      <c r="D5">
        <f>+NO2_year!D5</f>
        <v>-9.2999999999999999E-2</v>
      </c>
      <c r="E5">
        <f>+NO2_year!E5</f>
        <v>5.7190000000000003</v>
      </c>
      <c r="F5">
        <f>+NO2_year!F5</f>
        <v>-1.631</v>
      </c>
      <c r="G5">
        <f>+NO2_year!G5</f>
        <v>-127</v>
      </c>
      <c r="H5">
        <f>+NO2_year!H5</f>
        <v>23</v>
      </c>
      <c r="I5">
        <f>+NO2_year!I5</f>
        <v>-37.512999999999998</v>
      </c>
      <c r="K5" t="s">
        <v>151</v>
      </c>
      <c r="L5">
        <v>0</v>
      </c>
      <c r="M5" s="25">
        <v>0.05</v>
      </c>
      <c r="N5">
        <v>-4.5999999999999999E-2</v>
      </c>
      <c r="O5" s="8">
        <v>5.5030000000000001</v>
      </c>
      <c r="P5">
        <v>-0.83199999999999996</v>
      </c>
      <c r="Q5" s="8">
        <v>-50</v>
      </c>
      <c r="R5">
        <v>20</v>
      </c>
      <c r="S5" s="8">
        <f t="shared" si="0"/>
        <v>-19.135999999999999</v>
      </c>
      <c r="U5" t="s">
        <v>151</v>
      </c>
      <c r="V5">
        <v>1</v>
      </c>
      <c r="W5" s="25">
        <v>0.05</v>
      </c>
      <c r="X5">
        <v>-9.0999999999999998E-2</v>
      </c>
      <c r="Y5" s="8">
        <v>4.3460000000000001</v>
      </c>
      <c r="Z5">
        <v>-2.0960000000000001</v>
      </c>
      <c r="AA5" s="8">
        <v>-135</v>
      </c>
      <c r="AB5">
        <v>23</v>
      </c>
      <c r="AC5" s="8">
        <f t="shared" si="1"/>
        <v>-48.207999999999998</v>
      </c>
      <c r="AE5" t="s">
        <v>151</v>
      </c>
      <c r="AF5">
        <v>1</v>
      </c>
      <c r="AG5" s="8">
        <v>0.05</v>
      </c>
      <c r="AH5">
        <v>-0.113</v>
      </c>
      <c r="AI5" s="8">
        <v>5.9930000000000003</v>
      </c>
      <c r="AJ5">
        <v>-1.887</v>
      </c>
      <c r="AK5" s="8">
        <v>-139</v>
      </c>
      <c r="AL5">
        <v>23</v>
      </c>
      <c r="AM5" s="8">
        <f t="shared" si="2"/>
        <v>-43.401000000000003</v>
      </c>
      <c r="AO5" t="s">
        <v>151</v>
      </c>
      <c r="AP5">
        <v>0</v>
      </c>
      <c r="AQ5" s="8">
        <v>0.05</v>
      </c>
      <c r="AR5">
        <v>-0.02</v>
      </c>
      <c r="AS5" s="8">
        <v>5.8710000000000004</v>
      </c>
      <c r="AT5">
        <v>-0.34899999999999998</v>
      </c>
      <c r="AU5" s="8">
        <v>-18</v>
      </c>
      <c r="AV5">
        <v>20</v>
      </c>
      <c r="AW5" s="8">
        <f t="shared" si="3"/>
        <v>-8.0269999999999992</v>
      </c>
      <c r="AY5" s="2" t="s">
        <v>86</v>
      </c>
      <c r="AZ5" s="7">
        <f>+STDEV(I3:I42)</f>
        <v>41.071243159369857</v>
      </c>
      <c r="BA5" s="7">
        <f>+STDEV(S3:S43)</f>
        <v>54.430998497879784</v>
      </c>
      <c r="BB5" s="7">
        <f>+STDEV(S3:S43)</f>
        <v>54.430998497879784</v>
      </c>
      <c r="BC5" s="7">
        <f>+STDEV(AM3:AM43)</f>
        <v>35.926327993408215</v>
      </c>
      <c r="BD5" s="7">
        <f>+STDEV(AW3:AW43)</f>
        <v>45.444193443251599</v>
      </c>
    </row>
    <row r="6" spans="1:56" x14ac:dyDescent="0.25">
      <c r="A6" t="str">
        <f>+NO2_year!A6</f>
        <v>CH0002R</v>
      </c>
      <c r="B6">
        <f>+NO2_year!B6</f>
        <v>1</v>
      </c>
      <c r="C6">
        <f>+NO2_year!C6</f>
        <v>0.05</v>
      </c>
      <c r="D6">
        <f>+NO2_year!D6</f>
        <v>-0.125</v>
      </c>
      <c r="E6">
        <f>+NO2_year!E6</f>
        <v>6.0990000000000002</v>
      </c>
      <c r="F6">
        <f>+NO2_year!F6</f>
        <v>-2.0459999999999998</v>
      </c>
      <c r="G6">
        <f>+NO2_year!G6</f>
        <v>-179</v>
      </c>
      <c r="H6">
        <f>+NO2_year!H6</f>
        <v>23</v>
      </c>
      <c r="I6">
        <f>+NO2_year!I6</f>
        <v>-47.057999999999993</v>
      </c>
      <c r="K6" t="s">
        <v>10</v>
      </c>
      <c r="L6">
        <v>1</v>
      </c>
      <c r="M6" s="25">
        <v>0.05</v>
      </c>
      <c r="N6">
        <v>-0.13600000000000001</v>
      </c>
      <c r="O6" s="8">
        <v>5.7009999999999996</v>
      </c>
      <c r="P6">
        <v>-2.38</v>
      </c>
      <c r="Q6" s="8">
        <v>-173</v>
      </c>
      <c r="R6">
        <v>23</v>
      </c>
      <c r="S6" s="8">
        <f t="shared" si="0"/>
        <v>-54.739999999999995</v>
      </c>
      <c r="U6" t="s">
        <v>10</v>
      </c>
      <c r="V6">
        <v>1</v>
      </c>
      <c r="W6" s="25">
        <v>0.05</v>
      </c>
      <c r="X6">
        <v>-0.105</v>
      </c>
      <c r="Y6" s="8">
        <v>3.9980000000000002</v>
      </c>
      <c r="Z6">
        <v>-2.6139999999999999</v>
      </c>
      <c r="AA6" s="8">
        <v>-185</v>
      </c>
      <c r="AB6">
        <v>23</v>
      </c>
      <c r="AC6" s="8">
        <f t="shared" si="1"/>
        <v>-60.122</v>
      </c>
      <c r="AE6" t="s">
        <v>10</v>
      </c>
      <c r="AF6">
        <v>1</v>
      </c>
      <c r="AG6" s="8">
        <v>0.05</v>
      </c>
      <c r="AH6">
        <v>-0.107</v>
      </c>
      <c r="AI6" s="8">
        <v>6.1719999999999997</v>
      </c>
      <c r="AJ6">
        <v>-1.74</v>
      </c>
      <c r="AK6" s="8">
        <v>-141</v>
      </c>
      <c r="AL6">
        <v>22</v>
      </c>
      <c r="AM6" s="8">
        <f t="shared" si="2"/>
        <v>-40.020000000000003</v>
      </c>
      <c r="AO6" t="s">
        <v>10</v>
      </c>
      <c r="AP6">
        <v>1</v>
      </c>
      <c r="AQ6" s="8">
        <v>0.05</v>
      </c>
      <c r="AR6">
        <v>-0.13700000000000001</v>
      </c>
      <c r="AS6" s="8">
        <v>8.6300000000000008</v>
      </c>
      <c r="AT6">
        <v>-1.5820000000000001</v>
      </c>
      <c r="AU6" s="8">
        <v>-118</v>
      </c>
      <c r="AV6">
        <v>21</v>
      </c>
      <c r="AW6" s="8">
        <f t="shared" si="3"/>
        <v>-36.386000000000003</v>
      </c>
      <c r="AY6" s="2" t="s">
        <v>84</v>
      </c>
      <c r="AZ6" s="3">
        <f>+AVERAGE(D3:D42)</f>
        <v>-4.6892857142857139E-2</v>
      </c>
      <c r="BA6" s="3">
        <f>+AVERAGE(N3:N43)</f>
        <v>-3.8142857142857145E-2</v>
      </c>
      <c r="BB6" s="3">
        <f>+AVERAGE(X3:X43)</f>
        <v>-3.7464285714285721E-2</v>
      </c>
      <c r="BC6" s="3">
        <f>+AVERAGE(AH3:AH43)</f>
        <v>-5.0249999999999982E-2</v>
      </c>
      <c r="BD6" s="3">
        <f>+AVERAGE(AR3:AR43)</f>
        <v>-5.3999999999999992E-2</v>
      </c>
    </row>
    <row r="7" spans="1:56" x14ac:dyDescent="0.25">
      <c r="A7" t="str">
        <f>+NO2_year!A7</f>
        <v>CZ0001R</v>
      </c>
      <c r="B7">
        <f>+NO2_year!B7</f>
        <v>0</v>
      </c>
      <c r="C7">
        <f>+NO2_year!C7</f>
        <v>0.05</v>
      </c>
      <c r="D7">
        <f>+NO2_year!D7</f>
        <v>3.3000000000000002E-2</v>
      </c>
      <c r="E7">
        <f>+NO2_year!E7</f>
        <v>1.7410000000000001</v>
      </c>
      <c r="F7">
        <f>+NO2_year!F7</f>
        <v>1.907</v>
      </c>
      <c r="G7">
        <f>+NO2_year!G7</f>
        <v>44</v>
      </c>
      <c r="H7">
        <f>+NO2_year!H7</f>
        <v>20</v>
      </c>
      <c r="I7">
        <f>+NO2_year!I7</f>
        <v>43.861000000000004</v>
      </c>
      <c r="K7" t="s">
        <v>12</v>
      </c>
      <c r="L7">
        <v>0</v>
      </c>
      <c r="M7" s="25">
        <v>0.05</v>
      </c>
      <c r="N7">
        <v>0.05</v>
      </c>
      <c r="O7" s="8">
        <v>1.1639999999999999</v>
      </c>
      <c r="P7">
        <v>4.2539999999999996</v>
      </c>
      <c r="Q7" s="8">
        <v>62</v>
      </c>
      <c r="R7">
        <v>21</v>
      </c>
      <c r="S7" s="8">
        <f t="shared" si="0"/>
        <v>97.841999999999985</v>
      </c>
      <c r="U7" t="s">
        <v>12</v>
      </c>
      <c r="V7">
        <v>0</v>
      </c>
      <c r="W7" s="25">
        <v>0.05</v>
      </c>
      <c r="X7">
        <v>5.1999999999999998E-2</v>
      </c>
      <c r="Y7" s="8">
        <v>0.96899999999999997</v>
      </c>
      <c r="Z7">
        <v>5.33</v>
      </c>
      <c r="AA7" s="8">
        <v>55</v>
      </c>
      <c r="AB7">
        <v>19</v>
      </c>
      <c r="AC7" s="8">
        <f t="shared" si="1"/>
        <v>122.59</v>
      </c>
      <c r="AE7" t="s">
        <v>12</v>
      </c>
      <c r="AF7">
        <v>0</v>
      </c>
      <c r="AG7" s="8">
        <v>0.05</v>
      </c>
      <c r="AH7">
        <v>3.7999999999999999E-2</v>
      </c>
      <c r="AI7" s="8">
        <v>1.8759999999999999</v>
      </c>
      <c r="AJ7">
        <v>2.02</v>
      </c>
      <c r="AK7" s="8">
        <v>48</v>
      </c>
      <c r="AL7">
        <v>21</v>
      </c>
      <c r="AM7" s="8">
        <f t="shared" si="2"/>
        <v>46.46</v>
      </c>
      <c r="AO7" t="s">
        <v>12</v>
      </c>
      <c r="AP7">
        <v>1</v>
      </c>
      <c r="AQ7" s="8">
        <v>0.05</v>
      </c>
      <c r="AR7">
        <v>3.5000000000000003E-2</v>
      </c>
      <c r="AS7" s="8">
        <v>2.4079999999999999</v>
      </c>
      <c r="AT7">
        <v>1.4370000000000001</v>
      </c>
      <c r="AU7" s="8">
        <v>21</v>
      </c>
      <c r="AV7">
        <v>18</v>
      </c>
      <c r="AW7" s="8">
        <f t="shared" si="3"/>
        <v>33.051000000000002</v>
      </c>
      <c r="AY7" s="2"/>
      <c r="AZ7" s="2"/>
      <c r="BA7" s="2"/>
      <c r="BB7" s="2"/>
      <c r="BC7" s="2"/>
      <c r="BD7" s="2"/>
    </row>
    <row r="8" spans="1:56" x14ac:dyDescent="0.25">
      <c r="A8" t="str">
        <f>+NO2_year!A8</f>
        <v>CZ0003R</v>
      </c>
      <c r="B8">
        <f>+NO2_year!B8</f>
        <v>0</v>
      </c>
      <c r="C8">
        <f>+NO2_year!C8</f>
        <v>0.05</v>
      </c>
      <c r="D8">
        <f>+NO2_year!D8</f>
        <v>3.0000000000000001E-3</v>
      </c>
      <c r="E8">
        <f>+NO2_year!E8</f>
        <v>2.5310000000000001</v>
      </c>
      <c r="F8">
        <f>+NO2_year!F8</f>
        <v>0.13800000000000001</v>
      </c>
      <c r="G8">
        <f>+NO2_year!G8</f>
        <v>14</v>
      </c>
      <c r="H8">
        <f>+NO2_year!H8</f>
        <v>22</v>
      </c>
      <c r="I8">
        <f>+NO2_year!I8</f>
        <v>3.1740000000000004</v>
      </c>
      <c r="K8" t="s">
        <v>13</v>
      </c>
      <c r="L8">
        <v>0</v>
      </c>
      <c r="M8" s="25">
        <v>0.05</v>
      </c>
      <c r="N8">
        <v>4.0000000000000001E-3</v>
      </c>
      <c r="O8" s="8">
        <v>2.7829999999999999</v>
      </c>
      <c r="P8">
        <v>0.128</v>
      </c>
      <c r="Q8" s="8">
        <v>7</v>
      </c>
      <c r="R8">
        <v>23</v>
      </c>
      <c r="S8" s="8">
        <f t="shared" si="0"/>
        <v>2.944</v>
      </c>
      <c r="U8" t="s">
        <v>13</v>
      </c>
      <c r="V8">
        <v>0</v>
      </c>
      <c r="W8" s="25">
        <v>0.05</v>
      </c>
      <c r="X8">
        <v>6.0000000000000001E-3</v>
      </c>
      <c r="Y8" s="8">
        <v>2.081</v>
      </c>
      <c r="Z8">
        <v>0.28199999999999997</v>
      </c>
      <c r="AA8" s="8">
        <v>19</v>
      </c>
      <c r="AB8">
        <v>22</v>
      </c>
      <c r="AC8" s="8">
        <f t="shared" si="1"/>
        <v>6.4859999999999998</v>
      </c>
      <c r="AE8" t="s">
        <v>13</v>
      </c>
      <c r="AF8">
        <v>0</v>
      </c>
      <c r="AG8" s="8">
        <v>0.05</v>
      </c>
      <c r="AH8">
        <v>2.5999999999999999E-2</v>
      </c>
      <c r="AI8" s="8">
        <v>2.621</v>
      </c>
      <c r="AJ8">
        <v>0.98599999999999999</v>
      </c>
      <c r="AK8" s="8">
        <v>30</v>
      </c>
      <c r="AL8">
        <v>21</v>
      </c>
      <c r="AM8" s="8">
        <f t="shared" si="2"/>
        <v>22.678000000000001</v>
      </c>
      <c r="AO8" t="s">
        <v>13</v>
      </c>
      <c r="AP8">
        <v>0</v>
      </c>
      <c r="AQ8" s="8">
        <v>0.05</v>
      </c>
      <c r="AR8">
        <v>3.7999999999999999E-2</v>
      </c>
      <c r="AS8" s="8">
        <v>3.3039999999999998</v>
      </c>
      <c r="AT8">
        <v>1.159</v>
      </c>
      <c r="AU8" s="8">
        <v>39</v>
      </c>
      <c r="AV8">
        <v>22</v>
      </c>
      <c r="AW8" s="8">
        <f t="shared" si="3"/>
        <v>26.657</v>
      </c>
      <c r="AY8" s="2" t="s">
        <v>186</v>
      </c>
      <c r="AZ8" s="4">
        <f>+COUNTIFS(B3:B42,"1",D3:D42,"&lt;0")/COUNTA(A3:A42)</f>
        <v>0.6428571428571429</v>
      </c>
      <c r="BA8" s="4">
        <f>+COUNTIFS(L3:L43,"1",N3:N43,"&lt;0")/COUNTA(K3:K43)</f>
        <v>0.6071428571428571</v>
      </c>
      <c r="BB8" s="4">
        <f>+COUNTIFS(V3:V43,"1",X3:X43,"&lt;0")/COUNTA(U3:U43)</f>
        <v>0.6785714285714286</v>
      </c>
      <c r="BC8" s="4">
        <f>+COUNTIFS(AF3:AF43,"1",AH3:AH43,"&lt;0")/COUNTA(AE3:AE43)</f>
        <v>0.6428571428571429</v>
      </c>
      <c r="BD8" s="4">
        <f>+COUNTIFS(AP3:AP43,"1",AR3:AR43,"&lt;0")/COUNTA(AO3:AO43)</f>
        <v>0.5714285714285714</v>
      </c>
    </row>
    <row r="9" spans="1:56" x14ac:dyDescent="0.25">
      <c r="A9" t="str">
        <f>+NO2_year!A9</f>
        <v>DE0001R</v>
      </c>
      <c r="B9">
        <f>+NO2_year!B9</f>
        <v>0</v>
      </c>
      <c r="C9">
        <f>+NO2_year!C9</f>
        <v>0.05</v>
      </c>
      <c r="D9">
        <f>+NO2_year!D9</f>
        <v>-8.9999999999999993E-3</v>
      </c>
      <c r="E9">
        <f>+NO2_year!E9</f>
        <v>2.528</v>
      </c>
      <c r="F9">
        <f>+NO2_year!F9</f>
        <v>-0.35799999999999998</v>
      </c>
      <c r="G9">
        <f>+NO2_year!G9</f>
        <v>-29</v>
      </c>
      <c r="H9">
        <f>+NO2_year!H9</f>
        <v>23</v>
      </c>
      <c r="I9">
        <f>+NO2_year!I9</f>
        <v>-8.234</v>
      </c>
      <c r="K9" t="s">
        <v>14</v>
      </c>
      <c r="L9">
        <v>0</v>
      </c>
      <c r="M9" s="25">
        <v>0.05</v>
      </c>
      <c r="N9">
        <v>-1.9E-2</v>
      </c>
      <c r="O9" s="8">
        <v>2.2400000000000002</v>
      </c>
      <c r="P9">
        <v>-0.84499999999999997</v>
      </c>
      <c r="Q9" s="8">
        <v>-58</v>
      </c>
      <c r="R9">
        <v>21</v>
      </c>
      <c r="S9" s="8">
        <f t="shared" si="0"/>
        <v>-19.434999999999999</v>
      </c>
      <c r="U9" t="s">
        <v>14</v>
      </c>
      <c r="V9">
        <v>0</v>
      </c>
      <c r="W9" s="25">
        <v>0.05</v>
      </c>
      <c r="X9">
        <v>-8.0000000000000002E-3</v>
      </c>
      <c r="Y9" s="8">
        <v>1.3080000000000001</v>
      </c>
      <c r="Z9">
        <v>-0.61699999999999999</v>
      </c>
      <c r="AA9" s="8">
        <v>-52</v>
      </c>
      <c r="AB9">
        <v>23</v>
      </c>
      <c r="AC9" s="8">
        <f t="shared" si="1"/>
        <v>-14.190999999999999</v>
      </c>
      <c r="AE9" t="s">
        <v>14</v>
      </c>
      <c r="AF9">
        <v>0</v>
      </c>
      <c r="AG9" s="8">
        <v>0.05</v>
      </c>
      <c r="AH9">
        <v>-2.5000000000000001E-2</v>
      </c>
      <c r="AI9" s="8">
        <v>3.0049999999999999</v>
      </c>
      <c r="AJ9">
        <v>-0.82599999999999996</v>
      </c>
      <c r="AK9" s="8">
        <v>-53</v>
      </c>
      <c r="AL9">
        <v>22</v>
      </c>
      <c r="AM9" s="8">
        <f t="shared" si="2"/>
        <v>-18.997999999999998</v>
      </c>
      <c r="AO9" t="s">
        <v>14</v>
      </c>
      <c r="AP9">
        <v>0</v>
      </c>
      <c r="AQ9" s="8">
        <v>0.05</v>
      </c>
      <c r="AR9">
        <v>-3.5999999999999997E-2</v>
      </c>
      <c r="AS9" s="8">
        <v>4.0220000000000002</v>
      </c>
      <c r="AT9">
        <v>-0.90600000000000003</v>
      </c>
      <c r="AU9" s="8">
        <v>-39</v>
      </c>
      <c r="AV9">
        <v>22</v>
      </c>
      <c r="AW9" s="8">
        <f t="shared" si="3"/>
        <v>-20.838000000000001</v>
      </c>
      <c r="AY9" s="2" t="s">
        <v>187</v>
      </c>
      <c r="AZ9" s="4">
        <f>+COUNTIFS(B3:B42,"1",D3:D42,"&gt;0")/COUNTA(A3:A42)</f>
        <v>3.5714285714285712E-2</v>
      </c>
      <c r="BA9" s="4">
        <f>+COUNTIFS(L3:L43,"1",N3:N43,"&gt;0")/COUNTA(K3:K43)</f>
        <v>7.1428571428571425E-2</v>
      </c>
      <c r="BB9" s="4">
        <f>+COUNTIFS(V3:V43,"1",X3:X43,"&gt;0")/COUNTA(U3:U43)</f>
        <v>7.1428571428571425E-2</v>
      </c>
      <c r="BC9" s="4">
        <f>+COUNTIFS(AF3:AF43,"1",AH3:AH43,"&gt;0")/COUNTA(AE3:AE43)</f>
        <v>3.5714285714285712E-2</v>
      </c>
      <c r="BD9" s="4">
        <f>+COUNTIFS(AP3:AP40,"1",AR3:AR40,"&gt;0")/COUNTA(AO3:AO40)</f>
        <v>3.5714285714285712E-2</v>
      </c>
    </row>
    <row r="10" spans="1:56" x14ac:dyDescent="0.25">
      <c r="A10" t="str">
        <f>+NO2_year!A10</f>
        <v>DE0002R</v>
      </c>
      <c r="B10">
        <f>+NO2_year!B10</f>
        <v>0</v>
      </c>
      <c r="C10">
        <f>+NO2_year!C10</f>
        <v>0.05</v>
      </c>
      <c r="D10">
        <f>+NO2_year!D10</f>
        <v>-2.9000000000000001E-2</v>
      </c>
      <c r="E10">
        <f>+NO2_year!E10</f>
        <v>3.3159999999999998</v>
      </c>
      <c r="F10">
        <f>+NO2_year!F10</f>
        <v>-0.88100000000000001</v>
      </c>
      <c r="G10">
        <f>+NO2_year!G10</f>
        <v>-56</v>
      </c>
      <c r="H10">
        <f>+NO2_year!H10</f>
        <v>20</v>
      </c>
      <c r="I10">
        <f>+NO2_year!I10</f>
        <v>-20.263000000000002</v>
      </c>
      <c r="K10" t="s">
        <v>15</v>
      </c>
      <c r="L10">
        <v>1</v>
      </c>
      <c r="M10" s="25">
        <v>0.05</v>
      </c>
      <c r="N10">
        <v>-1.7999999999999999E-2</v>
      </c>
      <c r="O10" s="8">
        <v>2.2480000000000002</v>
      </c>
      <c r="P10">
        <v>-0.81699999999999995</v>
      </c>
      <c r="Q10" s="8">
        <v>-74</v>
      </c>
      <c r="R10">
        <v>21</v>
      </c>
      <c r="S10" s="8">
        <f t="shared" si="0"/>
        <v>-18.791</v>
      </c>
      <c r="U10" t="s">
        <v>15</v>
      </c>
      <c r="V10">
        <v>0</v>
      </c>
      <c r="W10" s="25">
        <v>0.05</v>
      </c>
      <c r="X10">
        <v>-1.9E-2</v>
      </c>
      <c r="Y10" s="8">
        <v>1.931</v>
      </c>
      <c r="Z10">
        <v>-1.0089999999999999</v>
      </c>
      <c r="AA10" s="8">
        <v>-58</v>
      </c>
      <c r="AB10">
        <v>20</v>
      </c>
      <c r="AC10" s="8">
        <f t="shared" si="1"/>
        <v>-23.206999999999997</v>
      </c>
      <c r="AE10" t="s">
        <v>15</v>
      </c>
      <c r="AF10">
        <v>0</v>
      </c>
      <c r="AG10" s="8">
        <v>0.05</v>
      </c>
      <c r="AH10">
        <v>-2.5000000000000001E-2</v>
      </c>
      <c r="AI10" s="8">
        <v>3.403</v>
      </c>
      <c r="AJ10">
        <v>-0.73499999999999999</v>
      </c>
      <c r="AK10" s="8">
        <v>-48</v>
      </c>
      <c r="AL10">
        <v>21</v>
      </c>
      <c r="AM10" s="8">
        <f t="shared" si="2"/>
        <v>-16.905000000000001</v>
      </c>
      <c r="AO10" t="s">
        <v>15</v>
      </c>
      <c r="AP10">
        <v>1</v>
      </c>
      <c r="AQ10" s="8">
        <v>0.05</v>
      </c>
      <c r="AR10">
        <v>-5.1999999999999998E-2</v>
      </c>
      <c r="AS10" s="8">
        <v>4.8150000000000004</v>
      </c>
      <c r="AT10">
        <v>-1.079</v>
      </c>
      <c r="AU10" s="8">
        <v>-66</v>
      </c>
      <c r="AV10">
        <v>21</v>
      </c>
      <c r="AW10" s="8">
        <f t="shared" si="3"/>
        <v>-24.817</v>
      </c>
      <c r="AZ10" s="4"/>
      <c r="BA10" s="4"/>
      <c r="BB10" s="4"/>
    </row>
    <row r="11" spans="1:56" x14ac:dyDescent="0.25">
      <c r="A11" t="str">
        <f>+NO2_year!A11</f>
        <v>DE0003R</v>
      </c>
      <c r="B11">
        <f>+NO2_year!B11</f>
        <v>1</v>
      </c>
      <c r="C11">
        <f>+NO2_year!C11</f>
        <v>0.05</v>
      </c>
      <c r="D11">
        <f>+NO2_year!D11</f>
        <v>-1.4E-2</v>
      </c>
      <c r="E11">
        <f>+NO2_year!E11</f>
        <v>1.1819999999999999</v>
      </c>
      <c r="F11">
        <f>+NO2_year!F11</f>
        <v>-1.2230000000000001</v>
      </c>
      <c r="G11">
        <f>+NO2_year!G11</f>
        <v>-128</v>
      </c>
      <c r="H11">
        <f>+NO2_year!H11</f>
        <v>22</v>
      </c>
      <c r="I11">
        <f>+NO2_year!I11</f>
        <v>-28.129000000000001</v>
      </c>
      <c r="K11" t="s">
        <v>16</v>
      </c>
      <c r="L11">
        <v>1</v>
      </c>
      <c r="M11" s="25">
        <v>0.05</v>
      </c>
      <c r="N11">
        <v>-1.4999999999999999E-2</v>
      </c>
      <c r="O11" s="8">
        <v>1.2989999999999999</v>
      </c>
      <c r="P11">
        <v>-1.1160000000000001</v>
      </c>
      <c r="Q11" s="8">
        <v>-102</v>
      </c>
      <c r="R11">
        <v>20</v>
      </c>
      <c r="S11" s="8">
        <f t="shared" si="0"/>
        <v>-25.668000000000003</v>
      </c>
      <c r="U11" t="s">
        <v>16</v>
      </c>
      <c r="V11">
        <v>1</v>
      </c>
      <c r="W11" s="25">
        <v>0.05</v>
      </c>
      <c r="X11">
        <v>-0.03</v>
      </c>
      <c r="Y11" s="8">
        <v>1.153</v>
      </c>
      <c r="Z11">
        <v>-2.5779999999999998</v>
      </c>
      <c r="AA11" s="8">
        <v>-142</v>
      </c>
      <c r="AB11">
        <v>21</v>
      </c>
      <c r="AC11" s="8">
        <f t="shared" si="1"/>
        <v>-59.293999999999997</v>
      </c>
      <c r="AE11" t="s">
        <v>16</v>
      </c>
      <c r="AF11">
        <v>1</v>
      </c>
      <c r="AG11" s="8">
        <v>0.05</v>
      </c>
      <c r="AH11">
        <v>-1.7000000000000001E-2</v>
      </c>
      <c r="AI11" s="8">
        <v>1.218</v>
      </c>
      <c r="AJ11">
        <v>-1.371</v>
      </c>
      <c r="AK11" s="8">
        <v>-99</v>
      </c>
      <c r="AL11">
        <v>22</v>
      </c>
      <c r="AM11" s="8">
        <f t="shared" si="2"/>
        <v>-31.533000000000001</v>
      </c>
      <c r="AO11" t="s">
        <v>16</v>
      </c>
      <c r="AP11">
        <v>0</v>
      </c>
      <c r="AQ11" s="8">
        <v>0.05</v>
      </c>
      <c r="AR11">
        <v>6.0000000000000001E-3</v>
      </c>
      <c r="AS11" s="8">
        <v>1.111</v>
      </c>
      <c r="AT11">
        <v>0.55600000000000005</v>
      </c>
      <c r="AU11" s="8">
        <v>41</v>
      </c>
      <c r="AV11">
        <v>22</v>
      </c>
      <c r="AW11" s="8">
        <f t="shared" si="3"/>
        <v>12.788</v>
      </c>
      <c r="AZ11" s="4"/>
      <c r="BA11" s="4"/>
      <c r="BB11" s="4"/>
    </row>
    <row r="12" spans="1:56" x14ac:dyDescent="0.25">
      <c r="A12" t="str">
        <f>+NO2_year!A12</f>
        <v>GB0037R</v>
      </c>
      <c r="B12">
        <f>+NO2_year!B12</f>
        <v>1</v>
      </c>
      <c r="C12">
        <f>+NO2_year!C12</f>
        <v>0.05</v>
      </c>
      <c r="D12">
        <f>+NO2_year!D12</f>
        <v>-0.13600000000000001</v>
      </c>
      <c r="E12">
        <f>+NO2_year!E12</f>
        <v>5.5419999999999998</v>
      </c>
      <c r="F12">
        <f>+NO2_year!F12</f>
        <v>-2.4540000000000002</v>
      </c>
      <c r="G12">
        <f>+NO2_year!G12</f>
        <v>-113</v>
      </c>
      <c r="H12">
        <f>+NO2_year!H12</f>
        <v>19</v>
      </c>
      <c r="I12">
        <f>+NO2_year!I12</f>
        <v>-56.442000000000007</v>
      </c>
      <c r="K12" t="s">
        <v>25</v>
      </c>
      <c r="L12">
        <v>1</v>
      </c>
      <c r="M12" s="25">
        <v>0.05</v>
      </c>
      <c r="N12">
        <v>-0.121</v>
      </c>
      <c r="O12" s="8">
        <v>4.99</v>
      </c>
      <c r="P12">
        <v>-2.4159999999999999</v>
      </c>
      <c r="Q12" s="8">
        <v>-128</v>
      </c>
      <c r="R12">
        <v>21</v>
      </c>
      <c r="S12" s="8">
        <f t="shared" si="0"/>
        <v>-55.567999999999998</v>
      </c>
      <c r="U12" t="s">
        <v>25</v>
      </c>
      <c r="V12">
        <v>1</v>
      </c>
      <c r="W12" s="25">
        <v>0.05</v>
      </c>
      <c r="X12">
        <v>-0.114</v>
      </c>
      <c r="Y12" s="8">
        <v>4.048</v>
      </c>
      <c r="Z12">
        <v>-2.8250000000000002</v>
      </c>
      <c r="AA12" s="8">
        <v>-97</v>
      </c>
      <c r="AB12">
        <v>18</v>
      </c>
      <c r="AC12" s="8">
        <f t="shared" si="1"/>
        <v>-64.975000000000009</v>
      </c>
      <c r="AE12" t="s">
        <v>25</v>
      </c>
      <c r="AF12">
        <v>1</v>
      </c>
      <c r="AG12" s="8">
        <v>0.05</v>
      </c>
      <c r="AH12">
        <v>-0.14599999999999999</v>
      </c>
      <c r="AI12" s="8">
        <v>5.6280000000000001</v>
      </c>
      <c r="AJ12">
        <v>-2.5979999999999999</v>
      </c>
      <c r="AK12" s="8">
        <v>-98</v>
      </c>
      <c r="AL12">
        <v>17</v>
      </c>
      <c r="AM12" s="8">
        <f t="shared" si="2"/>
        <v>-59.753999999999998</v>
      </c>
      <c r="AO12" t="s">
        <v>25</v>
      </c>
      <c r="AP12">
        <v>1</v>
      </c>
      <c r="AQ12" s="8">
        <v>0.05</v>
      </c>
      <c r="AR12">
        <v>-0.152</v>
      </c>
      <c r="AS12" s="8">
        <v>6.4240000000000004</v>
      </c>
      <c r="AT12">
        <v>-2.3639999999999999</v>
      </c>
      <c r="AU12" s="8">
        <v>-100</v>
      </c>
      <c r="AV12">
        <v>20</v>
      </c>
      <c r="AW12" s="8">
        <f t="shared" si="3"/>
        <v>-54.372</v>
      </c>
    </row>
    <row r="13" spans="1:56" x14ac:dyDescent="0.25">
      <c r="A13" t="str">
        <f>+NO2_year!A13</f>
        <v>GB0038R</v>
      </c>
      <c r="B13">
        <f>+NO2_year!B13</f>
        <v>1</v>
      </c>
      <c r="C13">
        <f>+NO2_year!C13</f>
        <v>0.05</v>
      </c>
      <c r="D13">
        <f>+NO2_year!D13</f>
        <v>-0.109</v>
      </c>
      <c r="E13">
        <f>+NO2_year!E13</f>
        <v>5.0250000000000004</v>
      </c>
      <c r="F13">
        <f>+NO2_year!F13</f>
        <v>-2.1760000000000002</v>
      </c>
      <c r="G13">
        <f>+NO2_year!G13</f>
        <v>-161</v>
      </c>
      <c r="H13">
        <f>+NO2_year!H13</f>
        <v>21</v>
      </c>
      <c r="I13">
        <f>+NO2_year!I13</f>
        <v>-50.048000000000002</v>
      </c>
      <c r="K13" t="s">
        <v>63</v>
      </c>
      <c r="L13">
        <v>1</v>
      </c>
      <c r="M13" s="25">
        <v>0.05</v>
      </c>
      <c r="N13">
        <v>-8.6999999999999994E-2</v>
      </c>
      <c r="O13" s="8">
        <v>4.577</v>
      </c>
      <c r="P13">
        <v>-1.8959999999999999</v>
      </c>
      <c r="Q13" s="8">
        <v>-130</v>
      </c>
      <c r="R13">
        <v>21</v>
      </c>
      <c r="S13" s="8">
        <f t="shared" si="0"/>
        <v>-43.607999999999997</v>
      </c>
      <c r="U13" t="s">
        <v>63</v>
      </c>
      <c r="V13">
        <v>1</v>
      </c>
      <c r="W13" s="25">
        <v>0.05</v>
      </c>
      <c r="X13">
        <v>-6.6000000000000003E-2</v>
      </c>
      <c r="Y13" s="8">
        <v>3.448</v>
      </c>
      <c r="Z13">
        <v>-1.903</v>
      </c>
      <c r="AA13" s="8">
        <v>-116</v>
      </c>
      <c r="AB13">
        <v>20</v>
      </c>
      <c r="AC13" s="8">
        <f t="shared" si="1"/>
        <v>-43.768999999999998</v>
      </c>
      <c r="AE13" t="s">
        <v>63</v>
      </c>
      <c r="AF13">
        <v>1</v>
      </c>
      <c r="AG13" s="8">
        <v>0.05</v>
      </c>
      <c r="AH13">
        <v>-0.11899999999999999</v>
      </c>
      <c r="AI13" s="8">
        <v>5.0119999999999996</v>
      </c>
      <c r="AJ13">
        <v>-2.379</v>
      </c>
      <c r="AK13" s="8">
        <v>-122</v>
      </c>
      <c r="AL13">
        <v>20</v>
      </c>
      <c r="AM13" s="8">
        <f t="shared" si="2"/>
        <v>-54.716999999999999</v>
      </c>
      <c r="AO13" t="s">
        <v>63</v>
      </c>
      <c r="AP13">
        <v>1</v>
      </c>
      <c r="AQ13" s="8">
        <v>0.05</v>
      </c>
      <c r="AR13">
        <v>-0.17100000000000001</v>
      </c>
      <c r="AS13" s="8">
        <v>6.5890000000000004</v>
      </c>
      <c r="AT13">
        <v>-2.59</v>
      </c>
      <c r="AU13" s="8">
        <v>-140</v>
      </c>
      <c r="AV13">
        <v>21</v>
      </c>
      <c r="AW13" s="8">
        <f t="shared" si="3"/>
        <v>-59.569999999999993</v>
      </c>
    </row>
    <row r="14" spans="1:56" x14ac:dyDescent="0.25">
      <c r="A14" t="str">
        <f>+NO2_year!A14</f>
        <v>HU0002R</v>
      </c>
      <c r="B14">
        <f>+NO2_year!B14</f>
        <v>0</v>
      </c>
      <c r="C14">
        <f>+NO2_year!C14</f>
        <v>0.05</v>
      </c>
      <c r="D14">
        <f>+NO2_year!D14</f>
        <v>0.01</v>
      </c>
      <c r="E14">
        <f>+NO2_year!E14</f>
        <v>1.6519999999999999</v>
      </c>
      <c r="F14">
        <f>+NO2_year!F14</f>
        <v>0.58899999999999997</v>
      </c>
      <c r="G14">
        <f>+NO2_year!G14</f>
        <v>27</v>
      </c>
      <c r="H14">
        <f>+NO2_year!H14</f>
        <v>22</v>
      </c>
      <c r="I14">
        <f>+NO2_year!I14</f>
        <v>13.546999999999999</v>
      </c>
      <c r="K14" t="s">
        <v>26</v>
      </c>
      <c r="L14">
        <v>1</v>
      </c>
      <c r="M14" s="25">
        <v>0.05</v>
      </c>
      <c r="N14">
        <v>3.6999999999999998E-2</v>
      </c>
      <c r="O14" s="8">
        <v>0.85399999999999998</v>
      </c>
      <c r="P14">
        <v>4.367</v>
      </c>
      <c r="Q14" s="8">
        <v>99</v>
      </c>
      <c r="R14">
        <v>23</v>
      </c>
      <c r="S14" s="8">
        <f t="shared" si="0"/>
        <v>100.441</v>
      </c>
      <c r="U14" t="s">
        <v>26</v>
      </c>
      <c r="V14">
        <v>1</v>
      </c>
      <c r="W14" s="25">
        <v>0.05</v>
      </c>
      <c r="X14">
        <v>2.7E-2</v>
      </c>
      <c r="Y14" s="8">
        <v>0.86899999999999999</v>
      </c>
      <c r="Z14">
        <v>3.13</v>
      </c>
      <c r="AA14" s="8">
        <v>96</v>
      </c>
      <c r="AB14">
        <v>21</v>
      </c>
      <c r="AC14" s="8">
        <f t="shared" si="1"/>
        <v>71.989999999999995</v>
      </c>
      <c r="AE14" t="s">
        <v>26</v>
      </c>
      <c r="AF14">
        <v>0</v>
      </c>
      <c r="AG14" s="8">
        <v>0.05</v>
      </c>
      <c r="AH14">
        <v>1.7999999999999999E-2</v>
      </c>
      <c r="AI14" s="8">
        <v>1.8109999999999999</v>
      </c>
      <c r="AJ14">
        <v>0.97099999999999997</v>
      </c>
      <c r="AK14" s="8">
        <v>52</v>
      </c>
      <c r="AL14">
        <v>20</v>
      </c>
      <c r="AM14" s="8">
        <f t="shared" si="2"/>
        <v>22.332999999999998</v>
      </c>
      <c r="AO14" t="s">
        <v>26</v>
      </c>
      <c r="AP14">
        <v>0</v>
      </c>
      <c r="AQ14" s="8">
        <v>0.05</v>
      </c>
      <c r="AR14">
        <v>1.4E-2</v>
      </c>
      <c r="AS14" s="8">
        <v>2.3330000000000002</v>
      </c>
      <c r="AT14">
        <v>0.60799999999999998</v>
      </c>
      <c r="AU14" s="8">
        <v>14</v>
      </c>
      <c r="AV14">
        <v>21</v>
      </c>
      <c r="AW14" s="8">
        <f t="shared" si="3"/>
        <v>13.984</v>
      </c>
    </row>
    <row r="15" spans="1:56" x14ac:dyDescent="0.25">
      <c r="A15" t="str">
        <f>+NO2_year!A15</f>
        <v>IE0001R</v>
      </c>
      <c r="B15">
        <f>+NO2_year!B15</f>
        <v>1</v>
      </c>
      <c r="C15">
        <f>+NO2_year!C15</f>
        <v>0.05</v>
      </c>
      <c r="D15">
        <f>+NO2_year!D15</f>
        <v>2.9000000000000001E-2</v>
      </c>
      <c r="E15">
        <f>+NO2_year!E15</f>
        <v>0.52</v>
      </c>
      <c r="F15">
        <f>+NO2_year!F15</f>
        <v>5.577</v>
      </c>
      <c r="G15">
        <f>+NO2_year!G15</f>
        <v>110</v>
      </c>
      <c r="H15">
        <f>+NO2_year!H15</f>
        <v>20</v>
      </c>
      <c r="I15">
        <f>+NO2_year!I15</f>
        <v>128.27099999999999</v>
      </c>
      <c r="K15" t="s">
        <v>27</v>
      </c>
      <c r="L15">
        <v>1</v>
      </c>
      <c r="M15" s="25">
        <v>0.05</v>
      </c>
      <c r="N15">
        <v>3.1E-2</v>
      </c>
      <c r="O15" s="8">
        <v>0.441</v>
      </c>
      <c r="P15">
        <v>6.97</v>
      </c>
      <c r="Q15" s="8">
        <v>98</v>
      </c>
      <c r="R15">
        <v>20</v>
      </c>
      <c r="S15" s="8">
        <f t="shared" si="0"/>
        <v>160.31</v>
      </c>
      <c r="U15" t="s">
        <v>27</v>
      </c>
      <c r="V15">
        <v>1</v>
      </c>
      <c r="W15" s="25">
        <v>0.05</v>
      </c>
      <c r="X15">
        <v>2.3E-2</v>
      </c>
      <c r="Y15" s="8">
        <v>0.317</v>
      </c>
      <c r="Z15">
        <v>7.3419999999999996</v>
      </c>
      <c r="AA15" s="8">
        <v>98</v>
      </c>
      <c r="AB15">
        <v>20</v>
      </c>
      <c r="AC15" s="8">
        <f t="shared" si="1"/>
        <v>168.86599999999999</v>
      </c>
      <c r="AE15" t="s">
        <v>27</v>
      </c>
      <c r="AF15">
        <v>1</v>
      </c>
      <c r="AG15" s="8">
        <v>0.05</v>
      </c>
      <c r="AH15">
        <v>0.02</v>
      </c>
      <c r="AI15" s="8">
        <v>0.60399999999999998</v>
      </c>
      <c r="AJ15">
        <v>3.278</v>
      </c>
      <c r="AK15" s="8">
        <v>76</v>
      </c>
      <c r="AL15">
        <v>20</v>
      </c>
      <c r="AM15" s="8">
        <f t="shared" si="2"/>
        <v>75.394000000000005</v>
      </c>
      <c r="AO15" t="s">
        <v>27</v>
      </c>
      <c r="AP15">
        <v>0</v>
      </c>
      <c r="AQ15" s="8">
        <v>0.05</v>
      </c>
      <c r="AR15">
        <v>0.04</v>
      </c>
      <c r="AS15" s="8">
        <v>0.629</v>
      </c>
      <c r="AT15">
        <v>6.3570000000000002</v>
      </c>
      <c r="AU15" s="8">
        <v>56</v>
      </c>
      <c r="AV15">
        <v>20</v>
      </c>
      <c r="AW15" s="8">
        <f t="shared" si="3"/>
        <v>146.21100000000001</v>
      </c>
    </row>
    <row r="16" spans="1:56" x14ac:dyDescent="0.25">
      <c r="A16" t="str">
        <f>+NO2_year!A16</f>
        <v>IT0004R</v>
      </c>
      <c r="B16">
        <f>+NO2_year!B16</f>
        <v>1</v>
      </c>
      <c r="C16">
        <f>+NO2_year!C16</f>
        <v>0.05</v>
      </c>
      <c r="D16">
        <f>+NO2_year!D16</f>
        <v>-0.15</v>
      </c>
      <c r="E16">
        <f>+NO2_year!E16</f>
        <v>8.52</v>
      </c>
      <c r="F16">
        <f>+NO2_year!F16</f>
        <v>-1.7549999999999999</v>
      </c>
      <c r="G16">
        <f>+NO2_year!G16</f>
        <v>-105</v>
      </c>
      <c r="H16">
        <f>+NO2_year!H16</f>
        <v>19</v>
      </c>
      <c r="I16">
        <f>+NO2_year!I16</f>
        <v>-40.364999999999995</v>
      </c>
      <c r="K16" t="s">
        <v>28</v>
      </c>
      <c r="L16">
        <v>1</v>
      </c>
      <c r="M16" s="25">
        <v>0.05</v>
      </c>
      <c r="N16">
        <v>-0.151</v>
      </c>
      <c r="O16" s="8">
        <v>8.0060000000000002</v>
      </c>
      <c r="P16">
        <v>-1.883</v>
      </c>
      <c r="Q16" s="8">
        <v>-105</v>
      </c>
      <c r="R16">
        <v>19</v>
      </c>
      <c r="S16" s="8">
        <f t="shared" si="0"/>
        <v>-43.308999999999997</v>
      </c>
      <c r="U16" t="s">
        <v>28</v>
      </c>
      <c r="V16">
        <v>1</v>
      </c>
      <c r="W16" s="25">
        <v>0.05</v>
      </c>
      <c r="X16">
        <v>-9.7000000000000003E-2</v>
      </c>
      <c r="Y16" s="8">
        <v>4.9429999999999996</v>
      </c>
      <c r="Z16">
        <v>-1.9710000000000001</v>
      </c>
      <c r="AA16" s="8">
        <v>-95</v>
      </c>
      <c r="AB16">
        <v>19</v>
      </c>
      <c r="AC16" s="8">
        <f t="shared" si="1"/>
        <v>-45.332999999999998</v>
      </c>
      <c r="AE16" t="s">
        <v>28</v>
      </c>
      <c r="AF16">
        <v>1</v>
      </c>
      <c r="AG16" s="8">
        <v>0.05</v>
      </c>
      <c r="AH16">
        <v>-0.156</v>
      </c>
      <c r="AI16" s="8">
        <v>8.0459999999999994</v>
      </c>
      <c r="AJ16">
        <v>-1.9370000000000001</v>
      </c>
      <c r="AK16" s="8">
        <v>-111</v>
      </c>
      <c r="AL16">
        <v>19</v>
      </c>
      <c r="AM16" s="8">
        <f t="shared" si="2"/>
        <v>-44.551000000000002</v>
      </c>
      <c r="AO16" t="s">
        <v>28</v>
      </c>
      <c r="AP16">
        <v>1</v>
      </c>
      <c r="AQ16" s="8">
        <v>0.05</v>
      </c>
      <c r="AR16">
        <v>-0.193</v>
      </c>
      <c r="AS16" s="8">
        <v>13.348000000000001</v>
      </c>
      <c r="AT16">
        <v>-1.4450000000000001</v>
      </c>
      <c r="AU16" s="8">
        <v>-84</v>
      </c>
      <c r="AV16">
        <v>17</v>
      </c>
      <c r="AW16" s="8">
        <f t="shared" si="3"/>
        <v>-33.234999999999999</v>
      </c>
    </row>
    <row r="17" spans="1:49" x14ac:dyDescent="0.25">
      <c r="A17" t="str">
        <f>+NO2_year!A17</f>
        <v>LT0015R</v>
      </c>
      <c r="B17">
        <f>+NO2_year!B17</f>
        <v>1</v>
      </c>
      <c r="C17">
        <f>+NO2_year!C17</f>
        <v>0.05</v>
      </c>
      <c r="D17">
        <f>+NO2_year!D17</f>
        <v>-0.115</v>
      </c>
      <c r="E17">
        <f>+NO2_year!E17</f>
        <v>3.1190000000000002</v>
      </c>
      <c r="F17">
        <f>+NO2_year!F17</f>
        <v>-3.6739999999999999</v>
      </c>
      <c r="G17">
        <f>+NO2_year!G17</f>
        <v>-183</v>
      </c>
      <c r="H17">
        <f>+NO2_year!H17</f>
        <v>23</v>
      </c>
      <c r="I17">
        <f>+NO2_year!I17</f>
        <v>-84.501999999999995</v>
      </c>
      <c r="K17" t="s">
        <v>29</v>
      </c>
      <c r="L17">
        <v>1</v>
      </c>
      <c r="M17" s="25">
        <v>0.05</v>
      </c>
      <c r="N17">
        <v>-8.1000000000000003E-2</v>
      </c>
      <c r="O17" s="8">
        <v>2.4300000000000002</v>
      </c>
      <c r="P17">
        <v>-3.34</v>
      </c>
      <c r="Q17" s="8">
        <v>-165</v>
      </c>
      <c r="R17">
        <v>23</v>
      </c>
      <c r="S17" s="8">
        <f t="shared" si="0"/>
        <v>-76.819999999999993</v>
      </c>
      <c r="U17" t="s">
        <v>29</v>
      </c>
      <c r="V17">
        <v>1</v>
      </c>
      <c r="W17" s="25">
        <v>0.05</v>
      </c>
      <c r="X17">
        <v>-0.113</v>
      </c>
      <c r="Y17" s="8">
        <v>2.8069999999999999</v>
      </c>
      <c r="Z17">
        <v>-4.0380000000000003</v>
      </c>
      <c r="AA17" s="8">
        <v>-161</v>
      </c>
      <c r="AB17">
        <v>23</v>
      </c>
      <c r="AC17" s="8">
        <f t="shared" si="1"/>
        <v>-92.874000000000009</v>
      </c>
      <c r="AE17" t="s">
        <v>29</v>
      </c>
      <c r="AF17">
        <v>1</v>
      </c>
      <c r="AG17" s="8">
        <v>0.05</v>
      </c>
      <c r="AH17">
        <v>-0.114</v>
      </c>
      <c r="AI17" s="8">
        <v>3.085</v>
      </c>
      <c r="AJ17">
        <v>-3.7</v>
      </c>
      <c r="AK17" s="8">
        <v>-169</v>
      </c>
      <c r="AL17">
        <v>23</v>
      </c>
      <c r="AM17" s="8">
        <f t="shared" si="2"/>
        <v>-85.100000000000009</v>
      </c>
      <c r="AO17" t="s">
        <v>29</v>
      </c>
      <c r="AP17">
        <v>1</v>
      </c>
      <c r="AQ17" s="8">
        <v>0.05</v>
      </c>
      <c r="AR17">
        <v>-9.4E-2</v>
      </c>
      <c r="AS17" s="8">
        <v>3.07</v>
      </c>
      <c r="AT17">
        <v>-3.073</v>
      </c>
      <c r="AU17" s="8">
        <v>-189</v>
      </c>
      <c r="AV17">
        <v>23</v>
      </c>
      <c r="AW17" s="8">
        <f t="shared" si="3"/>
        <v>-70.679000000000002</v>
      </c>
    </row>
    <row r="18" spans="1:49" x14ac:dyDescent="0.25">
      <c r="A18" t="str">
        <f>+NO2_year!A18</f>
        <v>LV0010R</v>
      </c>
      <c r="B18">
        <f>+NO2_year!B18</f>
        <v>1</v>
      </c>
      <c r="C18">
        <f>+NO2_year!C18</f>
        <v>0.05</v>
      </c>
      <c r="D18">
        <f>+NO2_year!D18</f>
        <v>-2.1999999999999999E-2</v>
      </c>
      <c r="E18">
        <f>+NO2_year!E18</f>
        <v>1.1830000000000001</v>
      </c>
      <c r="F18">
        <f>+NO2_year!F18</f>
        <v>-1.84</v>
      </c>
      <c r="G18">
        <f>+NO2_year!G18</f>
        <v>-62</v>
      </c>
      <c r="H18">
        <f>+NO2_year!H18</f>
        <v>20</v>
      </c>
      <c r="I18">
        <f>+NO2_year!I18</f>
        <v>-42.32</v>
      </c>
      <c r="K18" t="s">
        <v>30</v>
      </c>
      <c r="L18">
        <v>1</v>
      </c>
      <c r="M18" s="25">
        <v>0.05</v>
      </c>
      <c r="N18">
        <v>-2.1000000000000001E-2</v>
      </c>
      <c r="O18" s="8">
        <v>1.0609999999999999</v>
      </c>
      <c r="P18">
        <v>-2.0190000000000001</v>
      </c>
      <c r="Q18" s="8">
        <v>-104</v>
      </c>
      <c r="R18">
        <v>20</v>
      </c>
      <c r="S18" s="8">
        <f t="shared" si="0"/>
        <v>-46.437000000000005</v>
      </c>
      <c r="U18" t="s">
        <v>30</v>
      </c>
      <c r="V18">
        <v>1</v>
      </c>
      <c r="W18" s="25">
        <v>0.05</v>
      </c>
      <c r="X18">
        <v>-3.5000000000000003E-2</v>
      </c>
      <c r="Y18" s="8">
        <v>1.1599999999999999</v>
      </c>
      <c r="Z18">
        <v>-3.008</v>
      </c>
      <c r="AA18" s="8">
        <v>-108</v>
      </c>
      <c r="AB18">
        <v>21</v>
      </c>
      <c r="AC18" s="8">
        <f t="shared" si="1"/>
        <v>-69.183999999999997</v>
      </c>
      <c r="AE18" t="s">
        <v>30</v>
      </c>
      <c r="AF18">
        <v>0</v>
      </c>
      <c r="AG18" s="8">
        <v>0.05</v>
      </c>
      <c r="AH18">
        <v>-1.7999999999999999E-2</v>
      </c>
      <c r="AI18" s="8">
        <v>1.135</v>
      </c>
      <c r="AJ18">
        <v>-1.6259999999999999</v>
      </c>
      <c r="AK18" s="8">
        <v>-60</v>
      </c>
      <c r="AL18">
        <v>21</v>
      </c>
      <c r="AM18" s="8">
        <f t="shared" si="2"/>
        <v>-37.397999999999996</v>
      </c>
      <c r="AO18" t="s">
        <v>30</v>
      </c>
      <c r="AP18">
        <v>0</v>
      </c>
      <c r="AQ18" s="8">
        <v>0.05</v>
      </c>
      <c r="AR18">
        <v>-0.02</v>
      </c>
      <c r="AS18" s="8">
        <v>1.5620000000000001</v>
      </c>
      <c r="AT18">
        <v>-1.2869999999999999</v>
      </c>
      <c r="AU18" s="8">
        <v>-38</v>
      </c>
      <c r="AV18">
        <v>17</v>
      </c>
      <c r="AW18" s="8">
        <f t="shared" si="3"/>
        <v>-29.600999999999999</v>
      </c>
    </row>
    <row r="19" spans="1:49" x14ac:dyDescent="0.25">
      <c r="A19" t="str">
        <f>+NO2_year!A19</f>
        <v>NL0009R</v>
      </c>
      <c r="B19">
        <f>+NO2_year!B19</f>
        <v>1</v>
      </c>
      <c r="C19">
        <f>+NO2_year!C19</f>
        <v>0.05</v>
      </c>
      <c r="D19">
        <f>+NO2_year!D19</f>
        <v>-8.6999999999999994E-2</v>
      </c>
      <c r="E19">
        <f>+NO2_year!E19</f>
        <v>4.6920000000000002</v>
      </c>
      <c r="F19">
        <f>+NO2_year!F19</f>
        <v>-1.86</v>
      </c>
      <c r="G19">
        <f>+NO2_year!G19</f>
        <v>-169</v>
      </c>
      <c r="H19">
        <f>+NO2_year!H19</f>
        <v>22</v>
      </c>
      <c r="I19">
        <f>+NO2_year!I19</f>
        <v>-42.78</v>
      </c>
      <c r="K19" t="s">
        <v>31</v>
      </c>
      <c r="L19">
        <v>1</v>
      </c>
      <c r="M19" s="25">
        <v>0.05</v>
      </c>
      <c r="N19">
        <v>-4.5999999999999999E-2</v>
      </c>
      <c r="O19" s="8">
        <v>3.7490000000000001</v>
      </c>
      <c r="P19">
        <v>-1.214</v>
      </c>
      <c r="Q19" s="8">
        <v>-97</v>
      </c>
      <c r="R19">
        <v>22</v>
      </c>
      <c r="S19" s="8">
        <f t="shared" si="0"/>
        <v>-27.922000000000001</v>
      </c>
      <c r="U19" t="s">
        <v>31</v>
      </c>
      <c r="V19">
        <v>1</v>
      </c>
      <c r="W19" s="25">
        <v>0.05</v>
      </c>
      <c r="X19">
        <v>-4.7E-2</v>
      </c>
      <c r="Y19" s="8">
        <v>2.4350000000000001</v>
      </c>
      <c r="Z19">
        <v>-1.9179999999999999</v>
      </c>
      <c r="AA19" s="8">
        <v>-134</v>
      </c>
      <c r="AB19">
        <v>21</v>
      </c>
      <c r="AC19" s="8">
        <f t="shared" si="1"/>
        <v>-44.113999999999997</v>
      </c>
      <c r="AE19" t="s">
        <v>31</v>
      </c>
      <c r="AF19">
        <v>1</v>
      </c>
      <c r="AG19" s="8">
        <v>0.05</v>
      </c>
      <c r="AH19">
        <v>-0.127</v>
      </c>
      <c r="AI19" s="8">
        <v>5.7469999999999999</v>
      </c>
      <c r="AJ19">
        <v>-2.2040000000000002</v>
      </c>
      <c r="AK19" s="8">
        <v>-142</v>
      </c>
      <c r="AL19">
        <v>20</v>
      </c>
      <c r="AM19" s="8">
        <f t="shared" si="2"/>
        <v>-50.692000000000007</v>
      </c>
      <c r="AO19" t="s">
        <v>31</v>
      </c>
      <c r="AP19">
        <v>1</v>
      </c>
      <c r="AQ19" s="8">
        <v>0.05</v>
      </c>
      <c r="AR19">
        <v>-0.13300000000000001</v>
      </c>
      <c r="AS19" s="8">
        <v>6.9169999999999998</v>
      </c>
      <c r="AT19">
        <v>-1.92</v>
      </c>
      <c r="AU19" s="8">
        <v>-151</v>
      </c>
      <c r="AV19">
        <v>23</v>
      </c>
      <c r="AW19" s="8">
        <f t="shared" si="3"/>
        <v>-44.16</v>
      </c>
    </row>
    <row r="20" spans="1:49" x14ac:dyDescent="0.25">
      <c r="A20" t="str">
        <f>+NO2_year!A20</f>
        <v>NL0010R</v>
      </c>
      <c r="B20">
        <f>+NO2_year!B20</f>
        <v>1</v>
      </c>
      <c r="C20">
        <f>+NO2_year!C20</f>
        <v>0.05</v>
      </c>
      <c r="D20">
        <f>+NO2_year!D20</f>
        <v>-0.17799999999999999</v>
      </c>
      <c r="E20">
        <f>+NO2_year!E20</f>
        <v>9.26</v>
      </c>
      <c r="F20">
        <f>+NO2_year!F20</f>
        <v>-1.923</v>
      </c>
      <c r="G20">
        <f>+NO2_year!G20</f>
        <v>-163</v>
      </c>
      <c r="H20">
        <f>+NO2_year!H20</f>
        <v>22</v>
      </c>
      <c r="I20">
        <f>+NO2_year!I20</f>
        <v>-44.228999999999999</v>
      </c>
      <c r="K20" t="s">
        <v>32</v>
      </c>
      <c r="L20">
        <v>1</v>
      </c>
      <c r="M20" s="25">
        <v>0.05</v>
      </c>
      <c r="N20">
        <v>-0.16600000000000001</v>
      </c>
      <c r="O20" s="8">
        <v>8.5459999999999994</v>
      </c>
      <c r="P20">
        <v>-1.9430000000000001</v>
      </c>
      <c r="Q20" s="8">
        <v>-132</v>
      </c>
      <c r="R20">
        <v>21</v>
      </c>
      <c r="S20" s="8">
        <f t="shared" si="0"/>
        <v>-44.689</v>
      </c>
      <c r="U20" t="s">
        <v>32</v>
      </c>
      <c r="V20">
        <v>1</v>
      </c>
      <c r="W20" s="25">
        <v>0.05</v>
      </c>
      <c r="X20">
        <v>-0.20300000000000001</v>
      </c>
      <c r="Y20" s="8">
        <v>8.1609999999999996</v>
      </c>
      <c r="Z20">
        <v>-2.484</v>
      </c>
      <c r="AA20" s="8">
        <v>-136</v>
      </c>
      <c r="AB20">
        <v>20</v>
      </c>
      <c r="AC20" s="8">
        <f t="shared" si="1"/>
        <v>-57.131999999999998</v>
      </c>
      <c r="AE20" t="s">
        <v>32</v>
      </c>
      <c r="AF20">
        <v>1</v>
      </c>
      <c r="AG20" s="8">
        <v>0.05</v>
      </c>
      <c r="AH20">
        <v>-0.19900000000000001</v>
      </c>
      <c r="AI20" s="8">
        <v>10.154999999999999</v>
      </c>
      <c r="AJ20">
        <v>-1.9610000000000001</v>
      </c>
      <c r="AK20" s="8">
        <v>-167</v>
      </c>
      <c r="AL20">
        <v>22</v>
      </c>
      <c r="AM20" s="8">
        <f t="shared" si="2"/>
        <v>-45.103000000000002</v>
      </c>
      <c r="AO20" t="s">
        <v>32</v>
      </c>
      <c r="AP20">
        <v>1</v>
      </c>
      <c r="AQ20" s="8">
        <v>0.05</v>
      </c>
      <c r="AR20">
        <v>-0.14099999999999999</v>
      </c>
      <c r="AS20" s="8">
        <v>10.103</v>
      </c>
      <c r="AT20">
        <v>-1.3979999999999999</v>
      </c>
      <c r="AU20" s="8">
        <v>-107</v>
      </c>
      <c r="AV20">
        <v>22</v>
      </c>
      <c r="AW20" s="8">
        <f t="shared" si="3"/>
        <v>-32.153999999999996</v>
      </c>
    </row>
    <row r="21" spans="1:49" x14ac:dyDescent="0.25">
      <c r="A21" t="str">
        <f>+NO2_year!A21</f>
        <v>NO0001R</v>
      </c>
      <c r="B21">
        <f>+NO2_year!B21</f>
        <v>1</v>
      </c>
      <c r="C21">
        <f>+NO2_year!C21</f>
        <v>0.05</v>
      </c>
      <c r="D21">
        <f>+NO2_year!D21</f>
        <v>-0.02</v>
      </c>
      <c r="E21">
        <f>+NO2_year!E21</f>
        <v>0.76400000000000001</v>
      </c>
      <c r="F21">
        <f>+NO2_year!F21</f>
        <v>-2.67</v>
      </c>
      <c r="G21">
        <f>+NO2_year!G21</f>
        <v>-189</v>
      </c>
      <c r="H21">
        <f>+NO2_year!H21</f>
        <v>23</v>
      </c>
      <c r="I21">
        <f>+NO2_year!I21</f>
        <v>-61.41</v>
      </c>
      <c r="K21" t="s">
        <v>111</v>
      </c>
      <c r="L21">
        <v>1</v>
      </c>
      <c r="M21" s="25">
        <v>0.05</v>
      </c>
      <c r="N21">
        <v>-1.7999999999999999E-2</v>
      </c>
      <c r="O21" s="8">
        <v>0.69599999999999995</v>
      </c>
      <c r="P21">
        <v>-2.6</v>
      </c>
      <c r="Q21" s="8">
        <v>-153</v>
      </c>
      <c r="R21">
        <v>23</v>
      </c>
      <c r="S21" s="8">
        <f t="shared" si="0"/>
        <v>-59.800000000000004</v>
      </c>
      <c r="U21" t="s">
        <v>111</v>
      </c>
      <c r="V21">
        <v>1</v>
      </c>
      <c r="W21" s="25">
        <v>0.05</v>
      </c>
      <c r="X21">
        <v>-1.4E-2</v>
      </c>
      <c r="Y21" s="8">
        <v>0.52</v>
      </c>
      <c r="Z21">
        <v>-2.7040000000000002</v>
      </c>
      <c r="AA21" s="8">
        <v>-175</v>
      </c>
      <c r="AB21">
        <v>23</v>
      </c>
      <c r="AC21" s="8">
        <f t="shared" si="1"/>
        <v>-62.192000000000007</v>
      </c>
      <c r="AE21" t="s">
        <v>111</v>
      </c>
      <c r="AF21">
        <v>1</v>
      </c>
      <c r="AG21" s="8">
        <v>0.05</v>
      </c>
      <c r="AH21">
        <v>-1.9E-2</v>
      </c>
      <c r="AI21" s="8">
        <v>0.746</v>
      </c>
      <c r="AJ21">
        <v>-2.5510000000000002</v>
      </c>
      <c r="AK21" s="8">
        <v>-143</v>
      </c>
      <c r="AL21">
        <v>23</v>
      </c>
      <c r="AM21" s="8">
        <f t="shared" si="2"/>
        <v>-58.673000000000002</v>
      </c>
      <c r="AO21" t="s">
        <v>111</v>
      </c>
      <c r="AP21">
        <v>1</v>
      </c>
      <c r="AQ21" s="8">
        <v>0.05</v>
      </c>
      <c r="AR21">
        <v>-3.2000000000000001E-2</v>
      </c>
      <c r="AS21" s="8">
        <v>1.083</v>
      </c>
      <c r="AT21">
        <v>-2.9289999999999998</v>
      </c>
      <c r="AU21" s="8">
        <v>-164</v>
      </c>
      <c r="AV21">
        <v>23</v>
      </c>
      <c r="AW21" s="8">
        <f t="shared" si="3"/>
        <v>-67.36699999999999</v>
      </c>
    </row>
    <row r="22" spans="1:49" x14ac:dyDescent="0.25">
      <c r="A22" t="str">
        <f>+NO2_year!A22</f>
        <v>NO0015R</v>
      </c>
      <c r="B22">
        <f>+NO2_year!B22</f>
        <v>1</v>
      </c>
      <c r="C22">
        <f>+NO2_year!C22</f>
        <v>0.05</v>
      </c>
      <c r="D22">
        <f>+NO2_year!D22</f>
        <v>-4.0000000000000001E-3</v>
      </c>
      <c r="E22">
        <f>+NO2_year!E22</f>
        <v>0.21199999999999999</v>
      </c>
      <c r="F22">
        <f>+NO2_year!F22</f>
        <v>-2.1230000000000002</v>
      </c>
      <c r="G22">
        <f>+NO2_year!G22</f>
        <v>-137</v>
      </c>
      <c r="H22">
        <f>+NO2_year!H22</f>
        <v>23</v>
      </c>
      <c r="I22">
        <f>+NO2_year!I22</f>
        <v>-48.829000000000008</v>
      </c>
      <c r="K22" t="s">
        <v>34</v>
      </c>
      <c r="L22">
        <v>1</v>
      </c>
      <c r="M22" s="25">
        <v>0.05</v>
      </c>
      <c r="N22">
        <v>-5.0000000000000001E-3</v>
      </c>
      <c r="O22" s="8">
        <v>0.21299999999999999</v>
      </c>
      <c r="P22">
        <v>-2.2149999999999999</v>
      </c>
      <c r="Q22" s="8">
        <v>-97</v>
      </c>
      <c r="R22">
        <v>22</v>
      </c>
      <c r="S22" s="8">
        <f t="shared" si="0"/>
        <v>-50.944999999999993</v>
      </c>
      <c r="U22" t="s">
        <v>34</v>
      </c>
      <c r="V22">
        <v>1</v>
      </c>
      <c r="W22" s="25">
        <v>0.05</v>
      </c>
      <c r="X22">
        <v>-5.0000000000000001E-3</v>
      </c>
      <c r="Y22" s="8">
        <v>0.219</v>
      </c>
      <c r="Z22">
        <v>-2.0529999999999999</v>
      </c>
      <c r="AA22" s="8">
        <v>-83</v>
      </c>
      <c r="AB22">
        <v>22</v>
      </c>
      <c r="AC22" s="8">
        <f t="shared" si="1"/>
        <v>-47.219000000000001</v>
      </c>
      <c r="AE22" t="s">
        <v>34</v>
      </c>
      <c r="AF22">
        <v>0</v>
      </c>
      <c r="AG22" s="8">
        <v>0.05</v>
      </c>
      <c r="AH22">
        <v>-3.0000000000000001E-3</v>
      </c>
      <c r="AI22" s="8">
        <v>0.17799999999999999</v>
      </c>
      <c r="AJ22">
        <v>-1.6579999999999999</v>
      </c>
      <c r="AK22" s="8">
        <v>-69</v>
      </c>
      <c r="AL22">
        <v>23</v>
      </c>
      <c r="AM22" s="8">
        <f t="shared" si="2"/>
        <v>-38.134</v>
      </c>
      <c r="AO22" t="s">
        <v>34</v>
      </c>
      <c r="AP22">
        <v>1</v>
      </c>
      <c r="AQ22" s="8">
        <v>0.05</v>
      </c>
      <c r="AR22">
        <v>-7.0000000000000001E-3</v>
      </c>
      <c r="AS22" s="8">
        <v>0.25800000000000001</v>
      </c>
      <c r="AT22">
        <v>-2.5470000000000002</v>
      </c>
      <c r="AU22" s="8">
        <v>-95</v>
      </c>
      <c r="AV22">
        <v>23</v>
      </c>
      <c r="AW22" s="8">
        <f t="shared" si="3"/>
        <v>-58.581000000000003</v>
      </c>
    </row>
    <row r="23" spans="1:49" x14ac:dyDescent="0.25">
      <c r="A23" t="str">
        <f>+NO2_year!A23</f>
        <v>NO0039R</v>
      </c>
      <c r="B23">
        <f>+NO2_year!B23</f>
        <v>0</v>
      </c>
      <c r="C23">
        <f>+NO2_year!C23</f>
        <v>0.05</v>
      </c>
      <c r="D23">
        <f>+NO2_year!D23</f>
        <v>-1E-3</v>
      </c>
      <c r="E23">
        <f>+NO2_year!E23</f>
        <v>0.25</v>
      </c>
      <c r="F23">
        <f>+NO2_year!F23</f>
        <v>-0.50700000000000001</v>
      </c>
      <c r="G23">
        <f>+NO2_year!G23</f>
        <v>-36</v>
      </c>
      <c r="H23">
        <f>+NO2_year!H23</f>
        <v>23</v>
      </c>
      <c r="I23">
        <f>+NO2_year!I23</f>
        <v>-11.661</v>
      </c>
      <c r="K23" t="s">
        <v>35</v>
      </c>
      <c r="L23">
        <v>0</v>
      </c>
      <c r="M23" s="25">
        <v>0.05</v>
      </c>
      <c r="N23">
        <v>-1E-3</v>
      </c>
      <c r="O23" s="8">
        <v>0.20100000000000001</v>
      </c>
      <c r="P23">
        <v>-0.55700000000000005</v>
      </c>
      <c r="Q23" s="8">
        <v>-17</v>
      </c>
      <c r="R23">
        <v>23</v>
      </c>
      <c r="S23" s="8">
        <f t="shared" si="0"/>
        <v>-12.811000000000002</v>
      </c>
      <c r="U23" t="s">
        <v>35</v>
      </c>
      <c r="V23">
        <v>1</v>
      </c>
      <c r="W23" s="25">
        <v>0.05</v>
      </c>
      <c r="X23">
        <v>-4.0000000000000001E-3</v>
      </c>
      <c r="Y23" s="8">
        <v>0.25700000000000001</v>
      </c>
      <c r="Z23">
        <v>-1.7090000000000001</v>
      </c>
      <c r="AA23" s="8">
        <v>-95</v>
      </c>
      <c r="AB23">
        <v>23</v>
      </c>
      <c r="AC23" s="8">
        <f t="shared" si="1"/>
        <v>-39.307000000000002</v>
      </c>
      <c r="AE23" t="s">
        <v>35</v>
      </c>
      <c r="AF23">
        <v>0</v>
      </c>
      <c r="AG23" s="8">
        <v>0.05</v>
      </c>
      <c r="AH23">
        <v>0</v>
      </c>
      <c r="AI23" s="8">
        <v>0.24399999999999999</v>
      </c>
      <c r="AJ23">
        <v>-0.01</v>
      </c>
      <c r="AK23" s="8">
        <v>-1</v>
      </c>
      <c r="AL23">
        <v>23</v>
      </c>
      <c r="AM23" s="8">
        <f t="shared" si="2"/>
        <v>-0.23</v>
      </c>
      <c r="AO23" t="s">
        <v>35</v>
      </c>
      <c r="AP23">
        <v>0</v>
      </c>
      <c r="AQ23" s="8">
        <v>0.05</v>
      </c>
      <c r="AR23">
        <v>2E-3</v>
      </c>
      <c r="AS23" s="8">
        <v>0.27</v>
      </c>
      <c r="AT23">
        <v>0.60499999999999998</v>
      </c>
      <c r="AU23" s="8">
        <v>23</v>
      </c>
      <c r="AV23">
        <v>22</v>
      </c>
      <c r="AW23" s="8">
        <f t="shared" si="3"/>
        <v>13.914999999999999</v>
      </c>
    </row>
    <row r="24" spans="1:49" x14ac:dyDescent="0.25">
      <c r="A24" t="str">
        <f>+NO2_year!A24</f>
        <v>PL0002R</v>
      </c>
      <c r="B24">
        <f>+NO2_year!B24</f>
        <v>0</v>
      </c>
      <c r="C24">
        <f>+NO2_year!C24</f>
        <v>0.05</v>
      </c>
      <c r="D24">
        <f>+NO2_year!D24</f>
        <v>-8.0000000000000002E-3</v>
      </c>
      <c r="E24">
        <f>+NO2_year!E24</f>
        <v>3.073</v>
      </c>
      <c r="F24">
        <f>+NO2_year!F24</f>
        <v>-0.254</v>
      </c>
      <c r="G24">
        <f>+NO2_year!G24</f>
        <v>-18</v>
      </c>
      <c r="H24">
        <f>+NO2_year!H24</f>
        <v>23</v>
      </c>
      <c r="I24">
        <f>+NO2_year!I24</f>
        <v>-5.8420000000000005</v>
      </c>
      <c r="K24" t="s">
        <v>37</v>
      </c>
      <c r="L24">
        <v>0</v>
      </c>
      <c r="M24" s="25">
        <v>0.05</v>
      </c>
      <c r="N24">
        <v>-4.0000000000000001E-3</v>
      </c>
      <c r="O24" s="8">
        <v>2.3690000000000002</v>
      </c>
      <c r="P24">
        <v>-0.17299999999999999</v>
      </c>
      <c r="Q24" s="8">
        <v>-15</v>
      </c>
      <c r="R24">
        <v>23</v>
      </c>
      <c r="S24" s="8">
        <f t="shared" si="0"/>
        <v>-3.9789999999999996</v>
      </c>
      <c r="U24" t="s">
        <v>37</v>
      </c>
      <c r="V24">
        <v>0</v>
      </c>
      <c r="W24" s="25">
        <v>0.05</v>
      </c>
      <c r="X24">
        <v>-1.4E-2</v>
      </c>
      <c r="Y24" s="8">
        <v>2.6059999999999999</v>
      </c>
      <c r="Z24">
        <v>-0.53500000000000003</v>
      </c>
      <c r="AA24" s="8">
        <v>-41</v>
      </c>
      <c r="AB24">
        <v>23</v>
      </c>
      <c r="AC24" s="8">
        <f t="shared" si="1"/>
        <v>-12.305000000000001</v>
      </c>
      <c r="AE24" t="s">
        <v>37</v>
      </c>
      <c r="AF24">
        <v>0</v>
      </c>
      <c r="AG24" s="8">
        <v>0.05</v>
      </c>
      <c r="AH24">
        <v>4.0000000000000001E-3</v>
      </c>
      <c r="AI24" s="8">
        <v>3.161</v>
      </c>
      <c r="AJ24">
        <v>0.13600000000000001</v>
      </c>
      <c r="AK24" s="8">
        <v>15</v>
      </c>
      <c r="AL24">
        <v>23</v>
      </c>
      <c r="AM24" s="8">
        <f t="shared" si="2"/>
        <v>3.1280000000000001</v>
      </c>
      <c r="AO24" t="s">
        <v>37</v>
      </c>
      <c r="AP24">
        <v>0</v>
      </c>
      <c r="AQ24" s="8">
        <v>0.05</v>
      </c>
      <c r="AR24">
        <v>-3.4000000000000002E-2</v>
      </c>
      <c r="AS24" s="8">
        <v>4.4720000000000004</v>
      </c>
      <c r="AT24">
        <v>-0.75700000000000001</v>
      </c>
      <c r="AU24" s="8">
        <v>-45</v>
      </c>
      <c r="AV24">
        <v>22</v>
      </c>
      <c r="AW24" s="8">
        <f t="shared" si="3"/>
        <v>-17.411000000000001</v>
      </c>
    </row>
    <row r="25" spans="1:49" x14ac:dyDescent="0.25">
      <c r="A25" t="str">
        <f>+NO2_year!A25</f>
        <v>PL0003R</v>
      </c>
      <c r="B25">
        <f>+NO2_year!B25</f>
        <v>1</v>
      </c>
      <c r="C25">
        <f>+NO2_year!C25</f>
        <v>0.05</v>
      </c>
      <c r="D25">
        <f>+NO2_year!D25</f>
        <v>-2.5999999999999999E-2</v>
      </c>
      <c r="E25">
        <f>+NO2_year!E25</f>
        <v>1.446</v>
      </c>
      <c r="F25">
        <f>+NO2_year!F25</f>
        <v>-1.7749999999999999</v>
      </c>
      <c r="G25">
        <f>+NO2_year!G25</f>
        <v>-159</v>
      </c>
      <c r="H25">
        <f>+NO2_year!H25</f>
        <v>22</v>
      </c>
      <c r="I25">
        <f>+NO2_year!I25</f>
        <v>-40.824999999999996</v>
      </c>
      <c r="K25" t="s">
        <v>38</v>
      </c>
      <c r="L25">
        <v>1</v>
      </c>
      <c r="M25" s="25">
        <v>0.05</v>
      </c>
      <c r="N25">
        <v>-2.1000000000000001E-2</v>
      </c>
      <c r="O25" s="8">
        <v>1.4079999999999999</v>
      </c>
      <c r="P25">
        <v>-1.4610000000000001</v>
      </c>
      <c r="Q25" s="8">
        <v>-115</v>
      </c>
      <c r="R25">
        <v>22</v>
      </c>
      <c r="S25" s="8">
        <f t="shared" si="0"/>
        <v>-33.603000000000002</v>
      </c>
      <c r="U25" t="s">
        <v>38</v>
      </c>
      <c r="V25">
        <v>1</v>
      </c>
      <c r="W25" s="25">
        <v>0.05</v>
      </c>
      <c r="X25">
        <v>-1.9E-2</v>
      </c>
      <c r="Y25" s="8">
        <v>1.157</v>
      </c>
      <c r="Z25">
        <v>-1.6339999999999999</v>
      </c>
      <c r="AA25" s="8">
        <v>-105</v>
      </c>
      <c r="AB25">
        <v>22</v>
      </c>
      <c r="AC25" s="8">
        <f t="shared" si="1"/>
        <v>-37.582000000000001</v>
      </c>
      <c r="AE25" t="s">
        <v>38</v>
      </c>
      <c r="AF25">
        <v>1</v>
      </c>
      <c r="AG25" s="8">
        <v>0.05</v>
      </c>
      <c r="AH25">
        <v>-2.9000000000000001E-2</v>
      </c>
      <c r="AI25" s="8">
        <v>1.508</v>
      </c>
      <c r="AJ25">
        <v>-1.8979999999999999</v>
      </c>
      <c r="AK25" s="8">
        <v>-99</v>
      </c>
      <c r="AL25">
        <v>22</v>
      </c>
      <c r="AM25" s="8">
        <f t="shared" si="2"/>
        <v>-43.653999999999996</v>
      </c>
      <c r="AO25" t="s">
        <v>38</v>
      </c>
      <c r="AP25">
        <v>1</v>
      </c>
      <c r="AQ25" s="8">
        <v>0.05</v>
      </c>
      <c r="AR25">
        <v>-2.8000000000000001E-2</v>
      </c>
      <c r="AS25" s="8">
        <v>1.6579999999999999</v>
      </c>
      <c r="AT25">
        <v>-1.6879999999999999</v>
      </c>
      <c r="AU25" s="8">
        <v>-135</v>
      </c>
      <c r="AV25">
        <v>22</v>
      </c>
      <c r="AW25" s="8">
        <f t="shared" si="3"/>
        <v>-38.823999999999998</v>
      </c>
    </row>
    <row r="26" spans="1:49" x14ac:dyDescent="0.25">
      <c r="A26" t="str">
        <f>+NO2_year!A26</f>
        <v>RS0005R</v>
      </c>
      <c r="B26">
        <f>+NO2_year!B26</f>
        <v>0</v>
      </c>
      <c r="C26">
        <f>+NO2_year!C26</f>
        <v>0.05</v>
      </c>
      <c r="D26">
        <f>+NO2_year!D26</f>
        <v>-0.03</v>
      </c>
      <c r="E26">
        <f>+NO2_year!E26</f>
        <v>3.2989999999999999</v>
      </c>
      <c r="F26">
        <f>+NO2_year!F26</f>
        <v>-0.90900000000000003</v>
      </c>
      <c r="G26">
        <f>+NO2_year!G26</f>
        <v>-38</v>
      </c>
      <c r="H26">
        <f>+NO2_year!H26</f>
        <v>20</v>
      </c>
      <c r="I26">
        <f>+NO2_year!I26</f>
        <v>-20.907</v>
      </c>
      <c r="K26" t="s">
        <v>39</v>
      </c>
      <c r="L26">
        <v>0</v>
      </c>
      <c r="M26" s="25">
        <v>0.05</v>
      </c>
      <c r="N26">
        <v>-7.0000000000000007E-2</v>
      </c>
      <c r="O26" s="8">
        <v>3.855</v>
      </c>
      <c r="P26">
        <v>-1.8120000000000001</v>
      </c>
      <c r="Q26" s="8">
        <v>-41</v>
      </c>
      <c r="R26">
        <v>19</v>
      </c>
      <c r="S26" s="8">
        <f t="shared" si="0"/>
        <v>-41.676000000000002</v>
      </c>
      <c r="U26" t="s">
        <v>39</v>
      </c>
      <c r="V26">
        <v>0</v>
      </c>
      <c r="W26" s="25">
        <v>0.05</v>
      </c>
      <c r="X26">
        <v>2.4E-2</v>
      </c>
      <c r="Y26" s="8">
        <v>2.1880000000000002</v>
      </c>
      <c r="Z26">
        <v>1.091</v>
      </c>
      <c r="AA26" s="8">
        <v>20</v>
      </c>
      <c r="AB26">
        <v>17</v>
      </c>
      <c r="AC26" s="8">
        <f t="shared" si="1"/>
        <v>25.093</v>
      </c>
      <c r="AE26" t="s">
        <v>39</v>
      </c>
      <c r="AF26">
        <v>1</v>
      </c>
      <c r="AG26" s="8">
        <v>0.05</v>
      </c>
      <c r="AH26">
        <v>-3.3000000000000002E-2</v>
      </c>
      <c r="AI26" s="8">
        <v>2.9540000000000002</v>
      </c>
      <c r="AJ26">
        <v>-1.123</v>
      </c>
      <c r="AK26" s="8">
        <v>-27</v>
      </c>
      <c r="AL26">
        <v>18</v>
      </c>
      <c r="AM26" s="8">
        <f t="shared" si="2"/>
        <v>-25.829000000000001</v>
      </c>
      <c r="AO26" t="s">
        <v>39</v>
      </c>
      <c r="AP26">
        <v>1</v>
      </c>
      <c r="AQ26" s="8">
        <v>0.05</v>
      </c>
      <c r="AR26">
        <v>-9.9000000000000005E-2</v>
      </c>
      <c r="AS26" s="8">
        <v>3.8969999999999998</v>
      </c>
      <c r="AT26">
        <v>-2.5390000000000001</v>
      </c>
      <c r="AU26" s="8">
        <v>-50</v>
      </c>
      <c r="AV26">
        <v>17</v>
      </c>
      <c r="AW26" s="8">
        <f t="shared" si="3"/>
        <v>-58.397000000000006</v>
      </c>
    </row>
    <row r="27" spans="1:49" x14ac:dyDescent="0.25">
      <c r="A27" t="str">
        <f>+NO2_year!A27</f>
        <v>SE0002R</v>
      </c>
      <c r="B27">
        <f>+NO2_year!B27</f>
        <v>1</v>
      </c>
      <c r="C27">
        <f>+NO2_year!C27</f>
        <v>0.05</v>
      </c>
      <c r="D27">
        <f>+NO2_year!D27</f>
        <v>-4.9000000000000002E-2</v>
      </c>
      <c r="E27">
        <f>+NO2_year!E27</f>
        <v>2.23</v>
      </c>
      <c r="F27">
        <f>+NO2_year!F27</f>
        <v>-2.2120000000000002</v>
      </c>
      <c r="G27">
        <f>+NO2_year!G27</f>
        <v>-198</v>
      </c>
      <c r="H27">
        <f>+NO2_year!H27</f>
        <v>23</v>
      </c>
      <c r="I27">
        <f>+NO2_year!I27</f>
        <v>-50.876000000000005</v>
      </c>
      <c r="K27" t="s">
        <v>194</v>
      </c>
      <c r="L27">
        <v>1</v>
      </c>
      <c r="M27" s="25">
        <v>0.05</v>
      </c>
      <c r="N27">
        <v>-2.3E-2</v>
      </c>
      <c r="O27" s="8">
        <v>1.8009999999999999</v>
      </c>
      <c r="P27">
        <v>-1.2649999999999999</v>
      </c>
      <c r="Q27" s="8">
        <v>-99</v>
      </c>
      <c r="R27">
        <v>22</v>
      </c>
      <c r="S27" s="8">
        <f t="shared" si="0"/>
        <v>-29.094999999999999</v>
      </c>
      <c r="U27" t="s">
        <v>194</v>
      </c>
      <c r="V27">
        <v>1</v>
      </c>
      <c r="W27" s="25">
        <v>0.05</v>
      </c>
      <c r="X27">
        <v>-1.2999999999999999E-2</v>
      </c>
      <c r="Y27" s="8">
        <v>1.1779999999999999</v>
      </c>
      <c r="Z27">
        <v>-1.133</v>
      </c>
      <c r="AA27" s="8">
        <v>-97</v>
      </c>
      <c r="AB27">
        <v>23</v>
      </c>
      <c r="AC27" s="8">
        <f t="shared" si="1"/>
        <v>-26.059000000000001</v>
      </c>
      <c r="AE27" t="s">
        <v>194</v>
      </c>
      <c r="AF27">
        <v>1</v>
      </c>
      <c r="AG27" s="8">
        <v>0.05</v>
      </c>
      <c r="AH27">
        <v>-5.1999999999999998E-2</v>
      </c>
      <c r="AI27" s="8">
        <v>2.1840000000000002</v>
      </c>
      <c r="AJ27">
        <v>-2.3730000000000002</v>
      </c>
      <c r="AK27" s="8">
        <v>-161</v>
      </c>
      <c r="AL27">
        <v>23</v>
      </c>
      <c r="AM27" s="8">
        <f t="shared" si="2"/>
        <v>-54.579000000000008</v>
      </c>
      <c r="AO27" t="s">
        <v>194</v>
      </c>
      <c r="AP27">
        <v>1</v>
      </c>
      <c r="AQ27" s="8">
        <v>0.05</v>
      </c>
      <c r="AR27">
        <v>-9.7000000000000003E-2</v>
      </c>
      <c r="AS27" s="8">
        <v>3.56</v>
      </c>
      <c r="AT27">
        <v>-2.72</v>
      </c>
      <c r="AU27" s="8">
        <v>-193</v>
      </c>
      <c r="AV27">
        <v>23</v>
      </c>
      <c r="AW27" s="8">
        <f t="shared" si="3"/>
        <v>-62.56</v>
      </c>
    </row>
    <row r="28" spans="1:49" ht="14.25" customHeight="1" x14ac:dyDescent="0.25">
      <c r="A28" t="str">
        <f>+NO2_year!A28</f>
        <v>SE0005R</v>
      </c>
      <c r="B28">
        <f>+NO2_year!B28</f>
        <v>1</v>
      </c>
      <c r="C28">
        <f>+NO2_year!C28</f>
        <v>0.05</v>
      </c>
      <c r="D28">
        <f>+NO2_year!D28</f>
        <v>-8.0000000000000002E-3</v>
      </c>
      <c r="E28">
        <f>+NO2_year!E28</f>
        <v>0.26400000000000001</v>
      </c>
      <c r="F28">
        <f>+NO2_year!F28</f>
        <v>-3.161</v>
      </c>
      <c r="G28">
        <f>+NO2_year!G28</f>
        <v>-200</v>
      </c>
      <c r="H28">
        <f>+NO2_year!H28</f>
        <v>23</v>
      </c>
      <c r="I28">
        <f>+NO2_year!I28</f>
        <v>-72.703000000000003</v>
      </c>
      <c r="K28" t="s">
        <v>41</v>
      </c>
      <c r="L28">
        <v>1</v>
      </c>
      <c r="M28" s="25">
        <v>0.05</v>
      </c>
      <c r="N28">
        <v>-8.0000000000000002E-3</v>
      </c>
      <c r="O28" s="8">
        <v>0.24199999999999999</v>
      </c>
      <c r="P28">
        <v>-3.222</v>
      </c>
      <c r="Q28" s="8">
        <v>-175</v>
      </c>
      <c r="R28">
        <v>23</v>
      </c>
      <c r="S28" s="8">
        <f t="shared" si="0"/>
        <v>-74.105999999999995</v>
      </c>
      <c r="U28" t="s">
        <v>41</v>
      </c>
      <c r="V28">
        <v>1</v>
      </c>
      <c r="W28" s="25">
        <v>0.05</v>
      </c>
      <c r="X28">
        <v>-5.0000000000000001E-3</v>
      </c>
      <c r="Y28" s="8">
        <v>0.153</v>
      </c>
      <c r="Z28">
        <v>-3.3660000000000001</v>
      </c>
      <c r="AA28" s="8">
        <v>-147</v>
      </c>
      <c r="AB28">
        <v>23</v>
      </c>
      <c r="AC28" s="8">
        <f t="shared" si="1"/>
        <v>-77.418000000000006</v>
      </c>
      <c r="AE28" t="s">
        <v>41</v>
      </c>
      <c r="AF28">
        <v>1</v>
      </c>
      <c r="AG28" s="8">
        <v>0.05</v>
      </c>
      <c r="AH28">
        <v>-8.0000000000000002E-3</v>
      </c>
      <c r="AI28" s="8">
        <v>0.247</v>
      </c>
      <c r="AJ28">
        <v>-3.0350000000000001</v>
      </c>
      <c r="AK28" s="8">
        <v>-161</v>
      </c>
      <c r="AL28">
        <v>22</v>
      </c>
      <c r="AM28" s="8">
        <f t="shared" si="2"/>
        <v>-69.805000000000007</v>
      </c>
      <c r="AO28" t="s">
        <v>41</v>
      </c>
      <c r="AP28">
        <v>1</v>
      </c>
      <c r="AQ28" s="8">
        <v>0.05</v>
      </c>
      <c r="AR28">
        <v>-8.9999999999999993E-3</v>
      </c>
      <c r="AS28" s="8">
        <v>0.378</v>
      </c>
      <c r="AT28">
        <v>-2.3820000000000001</v>
      </c>
      <c r="AU28" s="8">
        <v>-127</v>
      </c>
      <c r="AV28">
        <v>22</v>
      </c>
      <c r="AW28" s="8">
        <f t="shared" si="3"/>
        <v>-54.786000000000001</v>
      </c>
    </row>
    <row r="29" spans="1:49" x14ac:dyDescent="0.25">
      <c r="A29" t="str">
        <f>+NO2_year!A29</f>
        <v>SE0011R</v>
      </c>
      <c r="B29">
        <f>+NO2_year!B29</f>
        <v>1</v>
      </c>
      <c r="C29">
        <f>+NO2_year!C29</f>
        <v>0.05</v>
      </c>
      <c r="D29">
        <f>+NO2_year!D29</f>
        <v>-4.1000000000000002E-2</v>
      </c>
      <c r="E29">
        <f>+NO2_year!E29</f>
        <v>2.09</v>
      </c>
      <c r="F29">
        <f>+NO2_year!F29</f>
        <v>-1.962</v>
      </c>
      <c r="G29">
        <f>+NO2_year!G29</f>
        <v>-181</v>
      </c>
      <c r="H29">
        <f>+NO2_year!H29</f>
        <v>23</v>
      </c>
      <c r="I29">
        <f>+NO2_year!I29</f>
        <v>-45.125999999999998</v>
      </c>
      <c r="K29" t="s">
        <v>42</v>
      </c>
      <c r="L29">
        <v>1</v>
      </c>
      <c r="M29" s="25">
        <v>0.05</v>
      </c>
      <c r="N29">
        <v>-0.02</v>
      </c>
      <c r="O29" s="8">
        <v>1.4970000000000001</v>
      </c>
      <c r="P29">
        <v>-1.3420000000000001</v>
      </c>
      <c r="Q29" s="8">
        <v>-109</v>
      </c>
      <c r="R29">
        <v>22</v>
      </c>
      <c r="S29" s="8">
        <f t="shared" si="0"/>
        <v>-30.866000000000003</v>
      </c>
      <c r="U29" t="s">
        <v>42</v>
      </c>
      <c r="V29">
        <v>1</v>
      </c>
      <c r="W29" s="25">
        <v>0.05</v>
      </c>
      <c r="X29">
        <v>-1.9E-2</v>
      </c>
      <c r="Y29" s="8">
        <v>1.214</v>
      </c>
      <c r="Z29">
        <v>-1.554</v>
      </c>
      <c r="AA29" s="8">
        <v>-171</v>
      </c>
      <c r="AB29">
        <v>23</v>
      </c>
      <c r="AC29" s="8">
        <f t="shared" si="1"/>
        <v>-35.742000000000004</v>
      </c>
      <c r="AE29" t="s">
        <v>42</v>
      </c>
      <c r="AF29">
        <v>1</v>
      </c>
      <c r="AG29" s="8">
        <v>0.05</v>
      </c>
      <c r="AH29">
        <v>-2.9000000000000001E-2</v>
      </c>
      <c r="AI29" s="8">
        <v>2.0259999999999998</v>
      </c>
      <c r="AJ29">
        <v>-1.429</v>
      </c>
      <c r="AK29" s="8">
        <v>-101</v>
      </c>
      <c r="AL29">
        <v>23</v>
      </c>
      <c r="AM29" s="8">
        <f t="shared" si="2"/>
        <v>-32.867000000000004</v>
      </c>
      <c r="AO29" t="s">
        <v>42</v>
      </c>
      <c r="AP29">
        <v>1</v>
      </c>
      <c r="AQ29" s="8">
        <v>0.05</v>
      </c>
      <c r="AR29">
        <v>-9.0999999999999998E-2</v>
      </c>
      <c r="AS29" s="8">
        <v>3.4340000000000002</v>
      </c>
      <c r="AT29">
        <v>-2.6360000000000001</v>
      </c>
      <c r="AU29" s="8">
        <v>-177</v>
      </c>
      <c r="AV29">
        <v>23</v>
      </c>
      <c r="AW29" s="8">
        <f t="shared" si="3"/>
        <v>-60.628</v>
      </c>
    </row>
    <row r="30" spans="1:49" x14ac:dyDescent="0.25">
      <c r="A30" t="str">
        <f>+NO2_year!A30</f>
        <v>SK0002R</v>
      </c>
      <c r="B30">
        <f>+NO2_year!B30</f>
        <v>1</v>
      </c>
      <c r="C30">
        <f>+NO2_year!C30</f>
        <v>0.05</v>
      </c>
      <c r="D30">
        <f>+NO2_year!D30</f>
        <v>-4.2000000000000003E-2</v>
      </c>
      <c r="E30">
        <f>+NO2_year!E30</f>
        <v>1.4770000000000001</v>
      </c>
      <c r="F30">
        <f>+NO2_year!F30</f>
        <v>-2.8780000000000001</v>
      </c>
      <c r="G30">
        <f>+NO2_year!G30</f>
        <v>-151</v>
      </c>
      <c r="H30">
        <f>+NO2_year!H30</f>
        <v>23</v>
      </c>
      <c r="I30">
        <f>+NO2_year!I30</f>
        <v>-66.194000000000003</v>
      </c>
      <c r="K30" t="s">
        <v>43</v>
      </c>
      <c r="L30">
        <v>1</v>
      </c>
      <c r="M30" s="25">
        <v>0.05</v>
      </c>
      <c r="N30">
        <v>-5.6000000000000001E-2</v>
      </c>
      <c r="O30" s="8">
        <v>1.6160000000000001</v>
      </c>
      <c r="P30">
        <v>-3.4620000000000002</v>
      </c>
      <c r="Q30" s="8">
        <v>-147</v>
      </c>
      <c r="R30">
        <v>22</v>
      </c>
      <c r="S30" s="8">
        <f t="shared" si="0"/>
        <v>-79.626000000000005</v>
      </c>
      <c r="U30" t="s">
        <v>43</v>
      </c>
      <c r="V30">
        <v>1</v>
      </c>
      <c r="W30" s="25">
        <v>0.05</v>
      </c>
      <c r="X30">
        <v>-4.2000000000000003E-2</v>
      </c>
      <c r="Y30" s="8">
        <v>1.544</v>
      </c>
      <c r="Z30">
        <v>-2.722</v>
      </c>
      <c r="AA30" s="8">
        <v>-139</v>
      </c>
      <c r="AB30">
        <v>23</v>
      </c>
      <c r="AC30" s="8">
        <f t="shared" si="1"/>
        <v>-62.606000000000002</v>
      </c>
      <c r="AE30" t="s">
        <v>43</v>
      </c>
      <c r="AF30">
        <v>1</v>
      </c>
      <c r="AG30" s="8">
        <v>0.05</v>
      </c>
      <c r="AH30">
        <v>-3.9E-2</v>
      </c>
      <c r="AI30" s="8">
        <v>1.415</v>
      </c>
      <c r="AJ30">
        <v>-2.7280000000000002</v>
      </c>
      <c r="AK30" s="8">
        <v>-139</v>
      </c>
      <c r="AL30">
        <v>23</v>
      </c>
      <c r="AM30" s="8">
        <f t="shared" si="2"/>
        <v>-62.744000000000007</v>
      </c>
      <c r="AO30" t="s">
        <v>43</v>
      </c>
      <c r="AP30">
        <v>1</v>
      </c>
      <c r="AQ30" s="8">
        <v>0.05</v>
      </c>
      <c r="AR30">
        <v>-4.3999999999999997E-2</v>
      </c>
      <c r="AS30" s="8">
        <v>1.3640000000000001</v>
      </c>
      <c r="AT30">
        <v>-3.218</v>
      </c>
      <c r="AU30" s="8">
        <v>-147</v>
      </c>
      <c r="AV30">
        <v>22</v>
      </c>
      <c r="AW30" s="8">
        <f t="shared" si="3"/>
        <v>-74.013999999999996</v>
      </c>
    </row>
    <row r="31" spans="1:49" x14ac:dyDescent="0.25">
      <c r="O31" s="25"/>
      <c r="Q31" s="8"/>
      <c r="S31" s="8"/>
      <c r="Y31" s="25"/>
      <c r="AA31" s="8"/>
      <c r="AC31" s="8"/>
      <c r="AI31" s="8"/>
      <c r="AK31" s="8"/>
      <c r="AM31" s="8"/>
      <c r="AQ31" s="25"/>
      <c r="AS31" s="8"/>
      <c r="AU31" s="8"/>
      <c r="AW31" s="8"/>
    </row>
    <row r="32" spans="1:49" x14ac:dyDescent="0.25">
      <c r="O32" s="25"/>
      <c r="Q32" s="8"/>
      <c r="S32" s="8"/>
      <c r="Y32" s="25"/>
      <c r="AA32" s="8"/>
      <c r="AC32" s="8"/>
      <c r="AI32" s="8"/>
      <c r="AK32" s="8"/>
      <c r="AM32" s="8"/>
      <c r="AQ32" s="25"/>
      <c r="AS32" s="8"/>
      <c r="AU32" s="8"/>
      <c r="AW32" s="8"/>
    </row>
    <row r="33" spans="15:49" x14ac:dyDescent="0.25">
      <c r="O33" s="25"/>
      <c r="Q33" s="8"/>
      <c r="S33" s="8"/>
      <c r="Y33" s="25"/>
      <c r="AA33" s="8"/>
      <c r="AC33" s="8"/>
      <c r="AI33" s="8"/>
      <c r="AK33" s="8"/>
      <c r="AM33" s="8"/>
      <c r="AQ33" s="25"/>
      <c r="AS33" s="8"/>
      <c r="AU33" s="8"/>
      <c r="AW33" s="8"/>
    </row>
    <row r="34" spans="15:49" x14ac:dyDescent="0.25">
      <c r="O34" s="25"/>
      <c r="Q34" s="8"/>
      <c r="S34" s="8"/>
      <c r="Y34" s="25"/>
      <c r="AA34" s="8"/>
      <c r="AC34" s="8"/>
      <c r="AI34" s="8"/>
      <c r="AK34" s="8"/>
      <c r="AM34" s="8"/>
      <c r="AQ34" s="25"/>
      <c r="AS34" s="8"/>
      <c r="AU34" s="8"/>
      <c r="AW34" s="8"/>
    </row>
    <row r="35" spans="15:49" x14ac:dyDescent="0.25">
      <c r="O35" s="25"/>
      <c r="Q35" s="8"/>
      <c r="S35" s="8"/>
      <c r="Y35" s="25"/>
      <c r="AA35" s="8"/>
      <c r="AC35" s="8"/>
      <c r="AI35" s="8"/>
      <c r="AK35" s="8"/>
      <c r="AM35" s="8"/>
      <c r="AQ35" s="25"/>
      <c r="AS35" s="8"/>
      <c r="AU35" s="8"/>
      <c r="AW35" s="8"/>
    </row>
    <row r="36" spans="15:49" x14ac:dyDescent="0.25">
      <c r="O36" s="25"/>
      <c r="Q36" s="8"/>
      <c r="S36" s="8"/>
      <c r="Y36" s="25"/>
      <c r="AA36" s="8"/>
      <c r="AC36" s="8"/>
      <c r="AI36" s="8"/>
      <c r="AK36" s="8"/>
      <c r="AM36" s="8"/>
      <c r="AQ36" s="25"/>
      <c r="AS36" s="8"/>
      <c r="AU36" s="8"/>
      <c r="AW36" s="8"/>
    </row>
    <row r="37" spans="15:49" x14ac:dyDescent="0.25">
      <c r="O37" s="25"/>
      <c r="Q37" s="8"/>
      <c r="S37" s="8"/>
      <c r="Y37" s="25"/>
      <c r="AA37" s="8"/>
      <c r="AC37" s="8"/>
      <c r="AK37" s="8"/>
      <c r="AM37" s="8"/>
      <c r="AQ37" s="25"/>
      <c r="AU37" s="8"/>
      <c r="AW37" s="8"/>
    </row>
    <row r="38" spans="15:49" x14ac:dyDescent="0.25">
      <c r="O38" s="25"/>
      <c r="Q38" s="8"/>
      <c r="S38" s="8"/>
      <c r="Y38" s="25"/>
      <c r="AA38" s="8"/>
      <c r="AC38" s="8"/>
      <c r="AK38" s="8"/>
      <c r="AM38" s="8"/>
      <c r="AQ38" s="25"/>
      <c r="AS38" s="8"/>
      <c r="AU38" s="8"/>
      <c r="AW38" s="8"/>
    </row>
    <row r="39" spans="15:49" x14ac:dyDescent="0.25">
      <c r="Q39" s="8"/>
      <c r="S39" s="8"/>
      <c r="AA39" s="8"/>
      <c r="AC39" s="8"/>
      <c r="AK39" s="8"/>
      <c r="AM39" s="8"/>
      <c r="AQ39" s="25"/>
      <c r="AS39" s="8"/>
      <c r="AU39" s="8"/>
      <c r="AW39" s="8"/>
    </row>
    <row r="40" spans="15:49" x14ac:dyDescent="0.25">
      <c r="Q40" s="8"/>
      <c r="S40" s="8"/>
      <c r="AA40" s="8"/>
      <c r="AC40" s="8"/>
      <c r="AK40" s="8"/>
      <c r="AM40" s="8"/>
      <c r="AQ40" s="25"/>
      <c r="AU40" s="8"/>
      <c r="AW40" s="8"/>
    </row>
    <row r="41" spans="15:49" x14ac:dyDescent="0.25">
      <c r="Q41" s="8"/>
      <c r="S41" s="8"/>
      <c r="AA41" s="8"/>
      <c r="AC41" s="8"/>
      <c r="AK41" s="8"/>
      <c r="AM41" s="8"/>
      <c r="AU41" s="8"/>
      <c r="AW41" s="8"/>
    </row>
    <row r="42" spans="15:49" x14ac:dyDescent="0.25">
      <c r="Q42" s="8"/>
      <c r="S42" s="8"/>
      <c r="AA42" s="8"/>
      <c r="AC42" s="8"/>
      <c r="AK42" s="8"/>
      <c r="AM42" s="8"/>
      <c r="AU42" s="8"/>
      <c r="AW42" s="8"/>
    </row>
    <row r="43" spans="15:49" x14ac:dyDescent="0.25">
      <c r="Q43" s="8"/>
      <c r="S43" s="8"/>
      <c r="AA43" s="8"/>
      <c r="AC43" s="8"/>
      <c r="AK43" s="8"/>
      <c r="AM43" s="8"/>
      <c r="AU43" s="8"/>
      <c r="AW43" s="8"/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opLeftCell="F1" zoomScale="70" zoomScaleNormal="70" workbookViewId="0">
      <selection activeCell="A39" sqref="A39"/>
    </sheetView>
  </sheetViews>
  <sheetFormatPr defaultRowHeight="15" x14ac:dyDescent="0.25"/>
  <cols>
    <col min="1" max="1" width="11.5703125" customWidth="1"/>
    <col min="11" max="11" width="10.42578125" customWidth="1"/>
    <col min="31" max="31" width="25.7109375" customWidth="1"/>
    <col min="32" max="34" width="17.140625" customWidth="1"/>
  </cols>
  <sheetData>
    <row r="1" spans="1:34" x14ac:dyDescent="0.25">
      <c r="A1" s="19" t="s">
        <v>158</v>
      </c>
      <c r="B1" s="19"/>
      <c r="C1" s="19"/>
      <c r="D1" s="19"/>
      <c r="E1" s="19"/>
      <c r="F1" s="19"/>
      <c r="G1" s="19"/>
      <c r="H1" s="19"/>
      <c r="I1" s="19"/>
      <c r="K1" s="21" t="s">
        <v>159</v>
      </c>
      <c r="L1" s="21"/>
      <c r="M1" s="21"/>
      <c r="N1" s="21"/>
      <c r="O1" s="21"/>
      <c r="P1" s="21"/>
      <c r="Q1" s="21"/>
      <c r="R1" s="21"/>
      <c r="S1" s="21"/>
      <c r="U1" s="22" t="s">
        <v>160</v>
      </c>
      <c r="V1" s="22"/>
      <c r="W1" s="22"/>
      <c r="X1" s="22"/>
      <c r="Y1" s="22"/>
      <c r="Z1" s="22"/>
      <c r="AA1" s="22"/>
      <c r="AB1" s="22"/>
      <c r="AC1" s="22"/>
    </row>
    <row r="2" spans="1:34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131</v>
      </c>
      <c r="AC2" s="1" t="s">
        <v>79</v>
      </c>
      <c r="AE2" s="5" t="s">
        <v>161</v>
      </c>
      <c r="AF2" s="5" t="s">
        <v>81</v>
      </c>
      <c r="AG2" s="5" t="s">
        <v>82</v>
      </c>
      <c r="AH2" s="5" t="s">
        <v>83</v>
      </c>
    </row>
    <row r="3" spans="1:34" x14ac:dyDescent="0.25">
      <c r="A3" t="s">
        <v>165</v>
      </c>
      <c r="B3">
        <v>0</v>
      </c>
      <c r="C3">
        <v>0.05</v>
      </c>
      <c r="D3">
        <v>-7.0000000000000001E-3</v>
      </c>
      <c r="E3">
        <v>1.03</v>
      </c>
      <c r="F3">
        <v>-0.69299999999999995</v>
      </c>
      <c r="G3">
        <v>-25</v>
      </c>
      <c r="H3">
        <v>23</v>
      </c>
      <c r="I3" s="8">
        <f>+F3*23</f>
        <v>-15.938999999999998</v>
      </c>
      <c r="K3" t="s">
        <v>165</v>
      </c>
      <c r="L3">
        <v>0</v>
      </c>
      <c r="M3">
        <v>0.05</v>
      </c>
      <c r="N3">
        <v>5.8999999999999997E-2</v>
      </c>
      <c r="O3">
        <v>0.88500000000000001</v>
      </c>
      <c r="P3">
        <v>6.6379999999999999</v>
      </c>
      <c r="Q3">
        <v>18</v>
      </c>
      <c r="R3">
        <v>12</v>
      </c>
      <c r="S3" s="8">
        <f>+P3*12</f>
        <v>79.656000000000006</v>
      </c>
      <c r="U3" t="s">
        <v>165</v>
      </c>
      <c r="V3">
        <v>0</v>
      </c>
      <c r="W3">
        <v>0.05</v>
      </c>
      <c r="X3">
        <v>0.01</v>
      </c>
      <c r="Y3">
        <v>0.80500000000000005</v>
      </c>
      <c r="Z3">
        <v>1.2010000000000001</v>
      </c>
      <c r="AA3">
        <v>9</v>
      </c>
      <c r="AB3">
        <v>11</v>
      </c>
      <c r="AC3" s="8">
        <f>+Z3*11</f>
        <v>13.211</v>
      </c>
      <c r="AE3" s="2" t="s">
        <v>80</v>
      </c>
      <c r="AF3" s="2">
        <f>+COUNTA(A3:A45)</f>
        <v>18</v>
      </c>
      <c r="AG3" s="2">
        <f>+COUNTA(K3:K57)</f>
        <v>22</v>
      </c>
      <c r="AH3" s="2">
        <f>+COUNTA(U3:U72)</f>
        <v>35</v>
      </c>
    </row>
    <row r="4" spans="1:34" x14ac:dyDescent="0.25">
      <c r="A4" t="s">
        <v>166</v>
      </c>
      <c r="B4">
        <v>0</v>
      </c>
      <c r="C4">
        <v>0.05</v>
      </c>
      <c r="D4">
        <v>-1.2999999999999999E-2</v>
      </c>
      <c r="E4">
        <v>1.139</v>
      </c>
      <c r="F4">
        <v>-1.141</v>
      </c>
      <c r="G4">
        <v>-64</v>
      </c>
      <c r="H4">
        <v>23</v>
      </c>
      <c r="I4" s="8">
        <f t="shared" ref="I4:I20" si="0">+F4*23</f>
        <v>-26.243000000000002</v>
      </c>
      <c r="K4" t="s">
        <v>166</v>
      </c>
      <c r="L4">
        <v>0</v>
      </c>
      <c r="M4">
        <v>0.05</v>
      </c>
      <c r="N4">
        <v>4.4999999999999998E-2</v>
      </c>
      <c r="O4">
        <v>1.06</v>
      </c>
      <c r="P4">
        <v>4.2450000000000001</v>
      </c>
      <c r="Q4">
        <v>19</v>
      </c>
      <c r="R4">
        <v>12</v>
      </c>
      <c r="S4" s="8">
        <f t="shared" ref="S4:S24" si="1">+P4*12</f>
        <v>50.94</v>
      </c>
      <c r="U4" t="s">
        <v>166</v>
      </c>
      <c r="V4">
        <v>0</v>
      </c>
      <c r="W4">
        <v>0.05</v>
      </c>
      <c r="X4">
        <v>-1E-3</v>
      </c>
      <c r="Y4">
        <v>0.89400000000000002</v>
      </c>
      <c r="Z4">
        <v>-0.112</v>
      </c>
      <c r="AA4">
        <v>-1</v>
      </c>
      <c r="AB4">
        <v>11</v>
      </c>
      <c r="AC4" s="8">
        <f t="shared" ref="AC4:AC37" si="2">+Z4*11</f>
        <v>-1.232</v>
      </c>
      <c r="AE4" s="2" t="s">
        <v>85</v>
      </c>
      <c r="AF4" s="6">
        <f>+AVERAGE(I3:I45)</f>
        <v>-6.198500000000001</v>
      </c>
      <c r="AG4" s="6">
        <f>+AVERAGE(S3:S57)</f>
        <v>-16.588363636363635</v>
      </c>
      <c r="AH4" s="6">
        <f>+AVERAGE(AC3:AC72)</f>
        <v>8.8848571428571432</v>
      </c>
    </row>
    <row r="5" spans="1:34" x14ac:dyDescent="0.25">
      <c r="A5" t="s">
        <v>18</v>
      </c>
      <c r="B5">
        <v>1</v>
      </c>
      <c r="C5">
        <v>0.05</v>
      </c>
      <c r="D5">
        <v>-2.1999999999999999E-2</v>
      </c>
      <c r="E5">
        <v>1.109</v>
      </c>
      <c r="F5">
        <v>-2.0089999999999999</v>
      </c>
      <c r="G5">
        <v>-169</v>
      </c>
      <c r="H5">
        <v>23</v>
      </c>
      <c r="I5" s="8">
        <f t="shared" si="0"/>
        <v>-46.207000000000001</v>
      </c>
      <c r="K5" t="s">
        <v>18</v>
      </c>
      <c r="L5">
        <v>1</v>
      </c>
      <c r="M5">
        <v>0.05</v>
      </c>
      <c r="N5">
        <v>-3.1E-2</v>
      </c>
      <c r="O5">
        <v>1.177</v>
      </c>
      <c r="P5">
        <v>-2.5960000000000001</v>
      </c>
      <c r="Q5">
        <v>-40</v>
      </c>
      <c r="R5">
        <v>12</v>
      </c>
      <c r="S5" s="8">
        <f t="shared" si="1"/>
        <v>-31.152000000000001</v>
      </c>
      <c r="U5" t="s">
        <v>18</v>
      </c>
      <c r="V5">
        <v>0</v>
      </c>
      <c r="W5">
        <v>0.05</v>
      </c>
      <c r="X5">
        <v>-1.4E-2</v>
      </c>
      <c r="Y5">
        <v>0.80100000000000005</v>
      </c>
      <c r="Z5">
        <v>-1.7849999999999999</v>
      </c>
      <c r="AA5">
        <v>-17</v>
      </c>
      <c r="AB5">
        <v>11</v>
      </c>
      <c r="AC5" s="8">
        <f t="shared" si="2"/>
        <v>-19.634999999999998</v>
      </c>
      <c r="AE5" s="2" t="s">
        <v>86</v>
      </c>
      <c r="AF5" s="7">
        <f>+STDEV(I3:I45)</f>
        <v>44.188145067427307</v>
      </c>
      <c r="AG5" s="7">
        <f>+STDEV(S3:S57)</f>
        <v>39.243271955409554</v>
      </c>
      <c r="AH5" s="7">
        <f>+STDEV(AC3:AC72)</f>
        <v>52.465041801039995</v>
      </c>
    </row>
    <row r="6" spans="1:34" x14ac:dyDescent="0.25">
      <c r="A6" t="s">
        <v>20</v>
      </c>
      <c r="B6">
        <v>1</v>
      </c>
      <c r="C6">
        <v>0.05</v>
      </c>
      <c r="D6">
        <v>-1.6E-2</v>
      </c>
      <c r="E6">
        <v>1.0009999999999999</v>
      </c>
      <c r="F6">
        <v>-1.607</v>
      </c>
      <c r="G6">
        <v>-154</v>
      </c>
      <c r="H6">
        <v>23</v>
      </c>
      <c r="I6" s="8">
        <f t="shared" si="0"/>
        <v>-36.960999999999999</v>
      </c>
      <c r="K6" t="s">
        <v>20</v>
      </c>
      <c r="L6">
        <v>1</v>
      </c>
      <c r="M6">
        <v>0.05</v>
      </c>
      <c r="N6">
        <v>-2.3E-2</v>
      </c>
      <c r="O6">
        <v>1.0629999999999999</v>
      </c>
      <c r="P6">
        <v>-2.1640000000000001</v>
      </c>
      <c r="Q6">
        <v>-40</v>
      </c>
      <c r="R6">
        <v>12</v>
      </c>
      <c r="S6" s="8">
        <f t="shared" si="1"/>
        <v>-25.968000000000004</v>
      </c>
      <c r="U6" t="s">
        <v>20</v>
      </c>
      <c r="V6">
        <v>0</v>
      </c>
      <c r="W6">
        <v>0.05</v>
      </c>
      <c r="X6">
        <v>-1.0999999999999999E-2</v>
      </c>
      <c r="Y6">
        <v>0.754</v>
      </c>
      <c r="Z6">
        <v>-1.415</v>
      </c>
      <c r="AA6">
        <v>-17</v>
      </c>
      <c r="AB6">
        <v>11</v>
      </c>
      <c r="AC6" s="8">
        <f t="shared" si="2"/>
        <v>-15.565000000000001</v>
      </c>
      <c r="AE6" s="2" t="s">
        <v>144</v>
      </c>
      <c r="AF6" s="13">
        <f>+AVERAGE(D3:D45)</f>
        <v>-5.944444444444444E-3</v>
      </c>
      <c r="AG6" s="13">
        <f>+AVERAGE(N3:N57)</f>
        <v>-7.1818181818181816E-3</v>
      </c>
      <c r="AH6" s="13">
        <f>+AVERAGE(X3:X72)</f>
        <v>-6.0000000000000038E-4</v>
      </c>
    </row>
    <row r="7" spans="1:34" x14ac:dyDescent="0.25">
      <c r="A7" t="s">
        <v>107</v>
      </c>
      <c r="B7">
        <v>0</v>
      </c>
      <c r="C7">
        <v>0.05</v>
      </c>
      <c r="D7">
        <v>0</v>
      </c>
      <c r="E7">
        <v>0.157</v>
      </c>
      <c r="F7">
        <v>-0.21299999999999999</v>
      </c>
      <c r="G7">
        <v>-27</v>
      </c>
      <c r="H7">
        <v>23</v>
      </c>
      <c r="I7" s="8">
        <f t="shared" si="0"/>
        <v>-4.899</v>
      </c>
      <c r="K7" t="s">
        <v>21</v>
      </c>
      <c r="L7">
        <v>0</v>
      </c>
      <c r="M7">
        <v>0.05</v>
      </c>
      <c r="N7">
        <v>0</v>
      </c>
      <c r="O7">
        <v>0.154</v>
      </c>
      <c r="P7">
        <v>0</v>
      </c>
      <c r="Q7">
        <v>-1</v>
      </c>
      <c r="R7">
        <v>12</v>
      </c>
      <c r="S7" s="8">
        <f t="shared" si="1"/>
        <v>0</v>
      </c>
      <c r="U7" t="s">
        <v>21</v>
      </c>
      <c r="V7">
        <v>1</v>
      </c>
      <c r="W7">
        <v>0.05</v>
      </c>
      <c r="X7">
        <v>-4.0000000000000001E-3</v>
      </c>
      <c r="Y7">
        <v>0.17199999999999999</v>
      </c>
      <c r="Z7">
        <v>-2.3260000000000001</v>
      </c>
      <c r="AA7">
        <v>-31</v>
      </c>
      <c r="AB7">
        <v>11</v>
      </c>
      <c r="AC7" s="8">
        <f t="shared" si="2"/>
        <v>-25.586000000000002</v>
      </c>
      <c r="AE7" s="2"/>
      <c r="AF7" s="2"/>
      <c r="AG7" s="2"/>
      <c r="AH7" s="2"/>
    </row>
    <row r="8" spans="1:34" x14ac:dyDescent="0.25">
      <c r="A8" t="s">
        <v>22</v>
      </c>
      <c r="B8">
        <v>1</v>
      </c>
      <c r="C8">
        <v>0.05</v>
      </c>
      <c r="D8">
        <v>-4.0000000000000001E-3</v>
      </c>
      <c r="E8">
        <v>0.43099999999999999</v>
      </c>
      <c r="F8">
        <v>-0.99099999999999999</v>
      </c>
      <c r="G8">
        <v>-105</v>
      </c>
      <c r="H8">
        <v>23</v>
      </c>
      <c r="I8" s="8">
        <f t="shared" si="0"/>
        <v>-22.792999999999999</v>
      </c>
      <c r="K8" t="s">
        <v>22</v>
      </c>
      <c r="L8">
        <v>0</v>
      </c>
      <c r="M8">
        <v>0.05</v>
      </c>
      <c r="N8">
        <v>-3.0000000000000001E-3</v>
      </c>
      <c r="O8">
        <v>0.42399999999999999</v>
      </c>
      <c r="P8">
        <v>-0.78700000000000003</v>
      </c>
      <c r="Q8">
        <v>-22</v>
      </c>
      <c r="R8">
        <v>12</v>
      </c>
      <c r="S8" s="8">
        <f t="shared" si="1"/>
        <v>-9.4440000000000008</v>
      </c>
      <c r="U8" t="s">
        <v>22</v>
      </c>
      <c r="V8">
        <v>0</v>
      </c>
      <c r="W8">
        <v>0.05</v>
      </c>
      <c r="X8">
        <v>-0.01</v>
      </c>
      <c r="Y8">
        <v>0.42299999999999999</v>
      </c>
      <c r="Z8">
        <v>-2.4409999999999998</v>
      </c>
      <c r="AA8">
        <v>-19</v>
      </c>
      <c r="AB8">
        <v>11</v>
      </c>
      <c r="AC8" s="8">
        <f t="shared" si="2"/>
        <v>-26.850999999999999</v>
      </c>
      <c r="AE8" s="2" t="s">
        <v>186</v>
      </c>
      <c r="AF8" s="4">
        <f>+COUNTIFS(B3:B69,"1",D3:D69,"&lt;0")/COUNTA(A3:A69)</f>
        <v>0.44444444444444442</v>
      </c>
      <c r="AG8" s="4">
        <f>+COUNTIFS(L3:L69,"1",N3:N69,"&lt;0")/COUNTA(K3:K69)</f>
        <v>0.31818181818181818</v>
      </c>
      <c r="AH8" s="4">
        <f>+COUNTIFS(V3:V72,"1",X3:X72,"&lt;0")/COUNTA(U3:U72)</f>
        <v>0.11428571428571428</v>
      </c>
    </row>
    <row r="9" spans="1:34" x14ac:dyDescent="0.25">
      <c r="A9" t="s">
        <v>23</v>
      </c>
      <c r="B9">
        <v>1</v>
      </c>
      <c r="C9">
        <v>0.05</v>
      </c>
      <c r="D9">
        <v>-6.0000000000000001E-3</v>
      </c>
      <c r="E9">
        <v>0.36</v>
      </c>
      <c r="F9">
        <v>-1.7110000000000001</v>
      </c>
      <c r="G9">
        <v>-132</v>
      </c>
      <c r="H9">
        <v>23</v>
      </c>
      <c r="I9" s="8">
        <f t="shared" si="0"/>
        <v>-39.353000000000002</v>
      </c>
      <c r="K9" t="s">
        <v>23</v>
      </c>
      <c r="L9">
        <v>1</v>
      </c>
      <c r="M9">
        <v>0.05</v>
      </c>
      <c r="N9">
        <v>-8.9999999999999993E-3</v>
      </c>
      <c r="O9">
        <v>0.38300000000000001</v>
      </c>
      <c r="P9">
        <v>-2.48</v>
      </c>
      <c r="Q9">
        <v>-36</v>
      </c>
      <c r="R9">
        <v>12</v>
      </c>
      <c r="S9" s="8">
        <f t="shared" si="1"/>
        <v>-29.759999999999998</v>
      </c>
      <c r="U9" t="s">
        <v>23</v>
      </c>
      <c r="V9">
        <v>0</v>
      </c>
      <c r="W9">
        <v>0.05</v>
      </c>
      <c r="X9">
        <v>-0.01</v>
      </c>
      <c r="Y9">
        <v>0.32400000000000001</v>
      </c>
      <c r="Z9">
        <v>-3.2050000000000001</v>
      </c>
      <c r="AA9">
        <v>-22</v>
      </c>
      <c r="AB9">
        <v>11</v>
      </c>
      <c r="AC9" s="8">
        <f t="shared" si="2"/>
        <v>-35.255000000000003</v>
      </c>
      <c r="AE9" s="2" t="s">
        <v>187</v>
      </c>
      <c r="AF9" s="4">
        <f>+COUNTIFS(B3:B70,"1",D3:D70,"&gt;0")/COUNTA(A3:A70)</f>
        <v>0</v>
      </c>
      <c r="AG9" s="4">
        <f>+COUNTIFS(L3:L70,"1",N3:N70,"&gt;0")/COUNTA(K3:K70)</f>
        <v>0</v>
      </c>
      <c r="AH9" s="4">
        <f>+COUNTIFS(V3:V72,"1",X3:X72,"&gt;0")/COUNTA(U3:U72)</f>
        <v>8.5714285714285715E-2</v>
      </c>
    </row>
    <row r="10" spans="1:34" x14ac:dyDescent="0.25">
      <c r="A10" t="s">
        <v>24</v>
      </c>
      <c r="B10">
        <v>1</v>
      </c>
      <c r="C10">
        <v>0.05</v>
      </c>
      <c r="D10">
        <v>-1E-3</v>
      </c>
      <c r="E10">
        <v>7.5999999999999998E-2</v>
      </c>
      <c r="F10">
        <v>-1.3160000000000001</v>
      </c>
      <c r="G10">
        <v>-95</v>
      </c>
      <c r="H10">
        <v>23</v>
      </c>
      <c r="I10" s="8">
        <f t="shared" si="0"/>
        <v>-30.268000000000001</v>
      </c>
      <c r="K10" t="s">
        <v>24</v>
      </c>
      <c r="L10">
        <v>1</v>
      </c>
      <c r="M10">
        <v>0.05</v>
      </c>
      <c r="N10">
        <v>-2E-3</v>
      </c>
      <c r="O10">
        <v>8.5999999999999993E-2</v>
      </c>
      <c r="P10">
        <v>-2.8540000000000001</v>
      </c>
      <c r="Q10">
        <v>-49</v>
      </c>
      <c r="R10">
        <v>12</v>
      </c>
      <c r="S10" s="8">
        <f t="shared" si="1"/>
        <v>-34.248000000000005</v>
      </c>
      <c r="U10" t="s">
        <v>24</v>
      </c>
      <c r="V10">
        <v>0</v>
      </c>
      <c r="W10">
        <v>0.05</v>
      </c>
      <c r="X10">
        <v>-1E-3</v>
      </c>
      <c r="Y10">
        <v>6.7000000000000004E-2</v>
      </c>
      <c r="Z10">
        <v>-1.194</v>
      </c>
      <c r="AA10">
        <v>-8</v>
      </c>
      <c r="AB10">
        <v>11</v>
      </c>
      <c r="AC10" s="8">
        <f t="shared" si="2"/>
        <v>-13.134</v>
      </c>
      <c r="AF10" s="4"/>
      <c r="AG10" s="4"/>
      <c r="AH10" s="4"/>
    </row>
    <row r="11" spans="1:34" x14ac:dyDescent="0.25">
      <c r="A11" t="s">
        <v>96</v>
      </c>
      <c r="B11">
        <v>1</v>
      </c>
      <c r="C11">
        <v>0.05</v>
      </c>
      <c r="D11">
        <v>-2.1000000000000001E-2</v>
      </c>
      <c r="E11">
        <v>0.93100000000000005</v>
      </c>
      <c r="F11">
        <v>-2.2029999999999998</v>
      </c>
      <c r="G11">
        <v>-87</v>
      </c>
      <c r="H11">
        <v>19</v>
      </c>
      <c r="I11" s="8">
        <f t="shared" si="0"/>
        <v>-50.668999999999997</v>
      </c>
      <c r="K11" t="s">
        <v>167</v>
      </c>
      <c r="L11">
        <v>0</v>
      </c>
      <c r="M11">
        <v>0.05</v>
      </c>
      <c r="N11">
        <v>-3.0000000000000001E-3</v>
      </c>
      <c r="O11">
        <v>0.91900000000000004</v>
      </c>
      <c r="P11">
        <v>-0.32600000000000001</v>
      </c>
      <c r="Q11">
        <v>-4</v>
      </c>
      <c r="R11">
        <v>12</v>
      </c>
      <c r="S11" s="8">
        <f t="shared" si="1"/>
        <v>-3.9119999999999999</v>
      </c>
      <c r="U11" t="s">
        <v>96</v>
      </c>
      <c r="V11">
        <v>1</v>
      </c>
      <c r="W11">
        <v>0.05</v>
      </c>
      <c r="X11">
        <v>-3.7999999999999999E-2</v>
      </c>
      <c r="Y11">
        <v>0.78900000000000003</v>
      </c>
      <c r="Z11">
        <v>-4.79</v>
      </c>
      <c r="AA11">
        <v>-23</v>
      </c>
      <c r="AB11">
        <v>10</v>
      </c>
      <c r="AC11" s="8">
        <f t="shared" si="2"/>
        <v>-52.69</v>
      </c>
      <c r="AF11" s="4"/>
      <c r="AG11" s="4"/>
      <c r="AH11" s="4"/>
    </row>
    <row r="12" spans="1:34" x14ac:dyDescent="0.25">
      <c r="A12" t="s">
        <v>26</v>
      </c>
      <c r="B12">
        <v>1</v>
      </c>
      <c r="C12">
        <v>0.05</v>
      </c>
      <c r="D12">
        <v>-8.0000000000000002E-3</v>
      </c>
      <c r="E12">
        <v>0.97199999999999998</v>
      </c>
      <c r="F12">
        <v>-0.85299999999999998</v>
      </c>
      <c r="G12">
        <v>-76</v>
      </c>
      <c r="H12">
        <v>23</v>
      </c>
      <c r="I12" s="8">
        <f t="shared" si="0"/>
        <v>-19.619</v>
      </c>
      <c r="K12" t="s">
        <v>168</v>
      </c>
      <c r="L12">
        <v>0</v>
      </c>
      <c r="M12">
        <v>0.05</v>
      </c>
      <c r="N12">
        <v>-7.0000000000000001E-3</v>
      </c>
      <c r="O12">
        <v>0.27500000000000002</v>
      </c>
      <c r="P12">
        <v>-2.4239999999999999</v>
      </c>
      <c r="Q12">
        <v>-24</v>
      </c>
      <c r="R12">
        <v>12</v>
      </c>
      <c r="S12" s="8">
        <f t="shared" si="1"/>
        <v>-29.088000000000001</v>
      </c>
      <c r="U12" t="s">
        <v>167</v>
      </c>
      <c r="V12">
        <v>0</v>
      </c>
      <c r="W12">
        <v>0.05</v>
      </c>
      <c r="X12">
        <v>-1.9E-2</v>
      </c>
      <c r="Y12">
        <v>0.94699999999999995</v>
      </c>
      <c r="Z12">
        <v>-1.9790000000000001</v>
      </c>
      <c r="AA12">
        <v>-13</v>
      </c>
      <c r="AB12">
        <v>11</v>
      </c>
      <c r="AC12" s="8">
        <f t="shared" si="2"/>
        <v>-21.769000000000002</v>
      </c>
    </row>
    <row r="13" spans="1:34" x14ac:dyDescent="0.25">
      <c r="A13" t="s">
        <v>111</v>
      </c>
      <c r="B13">
        <v>0</v>
      </c>
      <c r="C13">
        <v>0.05</v>
      </c>
      <c r="D13">
        <v>2E-3</v>
      </c>
      <c r="E13">
        <v>0.23799999999999999</v>
      </c>
      <c r="F13">
        <v>0.63</v>
      </c>
      <c r="G13">
        <v>13</v>
      </c>
      <c r="H13">
        <v>23</v>
      </c>
      <c r="I13" s="8">
        <f t="shared" si="0"/>
        <v>14.49</v>
      </c>
      <c r="K13" t="s">
        <v>35</v>
      </c>
      <c r="L13">
        <v>0</v>
      </c>
      <c r="M13">
        <v>0.05</v>
      </c>
      <c r="N13">
        <v>-1E-3</v>
      </c>
      <c r="O13">
        <v>6.9000000000000006E-2</v>
      </c>
      <c r="P13">
        <v>-1.4490000000000001</v>
      </c>
      <c r="Q13">
        <v>-5</v>
      </c>
      <c r="R13">
        <v>12</v>
      </c>
      <c r="S13" s="8">
        <f t="shared" si="1"/>
        <v>-17.388000000000002</v>
      </c>
      <c r="U13" t="s">
        <v>168</v>
      </c>
      <c r="V13">
        <v>0</v>
      </c>
      <c r="W13">
        <v>0.05</v>
      </c>
      <c r="X13">
        <v>1.2E-2</v>
      </c>
      <c r="Y13">
        <v>0.248</v>
      </c>
      <c r="Z13">
        <v>4.7919999999999998</v>
      </c>
      <c r="AA13">
        <v>5</v>
      </c>
      <c r="AB13">
        <v>11</v>
      </c>
      <c r="AC13" s="8">
        <f t="shared" si="2"/>
        <v>52.711999999999996</v>
      </c>
    </row>
    <row r="14" spans="1:34" x14ac:dyDescent="0.25">
      <c r="A14" t="s">
        <v>35</v>
      </c>
      <c r="B14">
        <v>0</v>
      </c>
      <c r="C14">
        <v>0.05</v>
      </c>
      <c r="D14">
        <v>2E-3</v>
      </c>
      <c r="E14">
        <v>0.06</v>
      </c>
      <c r="F14">
        <v>3.1059999999999999</v>
      </c>
      <c r="G14">
        <v>73</v>
      </c>
      <c r="H14">
        <v>23</v>
      </c>
      <c r="I14" s="8">
        <f t="shared" si="0"/>
        <v>71.438000000000002</v>
      </c>
      <c r="K14" t="s">
        <v>36</v>
      </c>
      <c r="L14">
        <v>0</v>
      </c>
      <c r="M14">
        <v>0.05</v>
      </c>
      <c r="N14">
        <v>-2E-3</v>
      </c>
      <c r="O14">
        <v>6.0999999999999999E-2</v>
      </c>
      <c r="P14">
        <v>-2.669</v>
      </c>
      <c r="Q14">
        <v>-8</v>
      </c>
      <c r="R14">
        <v>10</v>
      </c>
      <c r="S14" s="8">
        <f t="shared" si="1"/>
        <v>-32.027999999999999</v>
      </c>
      <c r="U14" t="s">
        <v>35</v>
      </c>
      <c r="V14">
        <v>0</v>
      </c>
      <c r="W14">
        <v>0.05</v>
      </c>
      <c r="X14">
        <v>4.0000000000000001E-3</v>
      </c>
      <c r="Y14">
        <v>8.7999999999999995E-2</v>
      </c>
      <c r="Z14">
        <v>4.3479999999999999</v>
      </c>
      <c r="AA14">
        <v>9</v>
      </c>
      <c r="AB14">
        <v>11</v>
      </c>
      <c r="AC14" s="8">
        <f t="shared" si="2"/>
        <v>47.827999999999996</v>
      </c>
    </row>
    <row r="15" spans="1:34" x14ac:dyDescent="0.25">
      <c r="A15" t="s">
        <v>36</v>
      </c>
      <c r="B15">
        <v>0</v>
      </c>
      <c r="C15">
        <v>0.05</v>
      </c>
      <c r="D15">
        <v>2E-3</v>
      </c>
      <c r="E15">
        <v>4.7E-2</v>
      </c>
      <c r="F15">
        <v>5.319</v>
      </c>
      <c r="G15">
        <v>56</v>
      </c>
      <c r="H15">
        <v>20</v>
      </c>
      <c r="I15" s="8">
        <f t="shared" si="0"/>
        <v>122.337</v>
      </c>
      <c r="K15" t="s">
        <v>37</v>
      </c>
      <c r="L15">
        <v>0</v>
      </c>
      <c r="M15">
        <v>0.05</v>
      </c>
      <c r="N15">
        <v>-4.0000000000000001E-3</v>
      </c>
      <c r="O15">
        <v>0.83099999999999996</v>
      </c>
      <c r="P15">
        <v>-0.48099999999999998</v>
      </c>
      <c r="Q15">
        <v>-15</v>
      </c>
      <c r="R15">
        <v>11</v>
      </c>
      <c r="S15" s="8">
        <f t="shared" si="1"/>
        <v>-5.7720000000000002</v>
      </c>
      <c r="U15" t="s">
        <v>36</v>
      </c>
      <c r="V15">
        <v>0</v>
      </c>
      <c r="W15">
        <v>0.05</v>
      </c>
      <c r="X15">
        <v>4.0000000000000001E-3</v>
      </c>
      <c r="Y15">
        <v>6.9000000000000006E-2</v>
      </c>
      <c r="Z15">
        <v>6.173</v>
      </c>
      <c r="AA15">
        <v>13</v>
      </c>
      <c r="AB15">
        <v>10</v>
      </c>
      <c r="AC15" s="8">
        <f t="shared" si="2"/>
        <v>67.903000000000006</v>
      </c>
    </row>
    <row r="16" spans="1:34" x14ac:dyDescent="0.25">
      <c r="A16" t="s">
        <v>37</v>
      </c>
      <c r="B16">
        <v>0</v>
      </c>
      <c r="C16">
        <v>0.05</v>
      </c>
      <c r="D16">
        <v>-3.0000000000000001E-3</v>
      </c>
      <c r="E16">
        <v>0.85699999999999998</v>
      </c>
      <c r="F16">
        <v>-0.4</v>
      </c>
      <c r="G16">
        <v>-35</v>
      </c>
      <c r="H16">
        <v>22</v>
      </c>
      <c r="I16" s="8">
        <f t="shared" si="0"/>
        <v>-9.2000000000000011</v>
      </c>
      <c r="K16" t="s">
        <v>38</v>
      </c>
      <c r="L16">
        <v>0</v>
      </c>
      <c r="M16">
        <v>0.05</v>
      </c>
      <c r="N16">
        <v>-1.2E-2</v>
      </c>
      <c r="O16">
        <v>0.41399999999999998</v>
      </c>
      <c r="P16">
        <v>-2.9969999999999999</v>
      </c>
      <c r="Q16">
        <v>-21</v>
      </c>
      <c r="R16">
        <v>11</v>
      </c>
      <c r="S16" s="8">
        <f t="shared" si="1"/>
        <v>-35.963999999999999</v>
      </c>
      <c r="U16" t="s">
        <v>37</v>
      </c>
      <c r="V16">
        <v>0</v>
      </c>
      <c r="W16">
        <v>0.05</v>
      </c>
      <c r="X16">
        <v>-1.6E-2</v>
      </c>
      <c r="Y16">
        <v>0.91200000000000003</v>
      </c>
      <c r="Z16">
        <v>-1.7430000000000001</v>
      </c>
      <c r="AA16">
        <v>-21</v>
      </c>
      <c r="AB16">
        <v>11</v>
      </c>
      <c r="AC16" s="8">
        <f t="shared" si="2"/>
        <v>-19.173000000000002</v>
      </c>
    </row>
    <row r="17" spans="1:29" x14ac:dyDescent="0.25">
      <c r="A17" t="s">
        <v>38</v>
      </c>
      <c r="B17">
        <v>0</v>
      </c>
      <c r="C17">
        <v>0.05</v>
      </c>
      <c r="D17">
        <v>5.0000000000000001E-3</v>
      </c>
      <c r="E17">
        <v>0.29599999999999999</v>
      </c>
      <c r="F17">
        <v>1.601</v>
      </c>
      <c r="G17">
        <v>55</v>
      </c>
      <c r="H17">
        <v>22</v>
      </c>
      <c r="I17" s="8">
        <f t="shared" si="0"/>
        <v>36.823</v>
      </c>
      <c r="K17" t="s">
        <v>40</v>
      </c>
      <c r="L17">
        <v>0</v>
      </c>
      <c r="M17">
        <v>0.05</v>
      </c>
      <c r="N17">
        <v>1.2999999999999999E-2</v>
      </c>
      <c r="O17">
        <v>0.56999999999999995</v>
      </c>
      <c r="P17">
        <v>2.327</v>
      </c>
      <c r="Q17">
        <v>26</v>
      </c>
      <c r="R17">
        <v>12</v>
      </c>
      <c r="S17" s="8">
        <f t="shared" si="1"/>
        <v>27.923999999999999</v>
      </c>
      <c r="U17" t="s">
        <v>38</v>
      </c>
      <c r="V17">
        <v>1</v>
      </c>
      <c r="W17">
        <v>0.05</v>
      </c>
      <c r="X17">
        <v>2.7E-2</v>
      </c>
      <c r="Y17">
        <v>0.26100000000000001</v>
      </c>
      <c r="Z17">
        <v>10.345000000000001</v>
      </c>
      <c r="AA17">
        <v>44</v>
      </c>
      <c r="AB17">
        <v>11</v>
      </c>
      <c r="AC17" s="8">
        <f t="shared" si="2"/>
        <v>113.795</v>
      </c>
    </row>
    <row r="18" spans="1:29" x14ac:dyDescent="0.25">
      <c r="A18" t="s">
        <v>194</v>
      </c>
      <c r="B18">
        <v>0</v>
      </c>
      <c r="C18">
        <v>0.05</v>
      </c>
      <c r="D18">
        <v>-4.0000000000000001E-3</v>
      </c>
      <c r="E18">
        <v>0.64500000000000002</v>
      </c>
      <c r="F18">
        <v>-0.67500000000000004</v>
      </c>
      <c r="G18">
        <v>-34</v>
      </c>
      <c r="H18">
        <v>23</v>
      </c>
      <c r="I18" s="8">
        <f t="shared" si="0"/>
        <v>-15.525</v>
      </c>
      <c r="K18" t="s">
        <v>41</v>
      </c>
      <c r="L18">
        <v>0</v>
      </c>
      <c r="M18">
        <v>0.05</v>
      </c>
      <c r="N18">
        <v>1E-3</v>
      </c>
      <c r="O18">
        <v>4.4999999999999998E-2</v>
      </c>
      <c r="P18">
        <v>2.222</v>
      </c>
      <c r="Q18">
        <v>22</v>
      </c>
      <c r="R18">
        <v>12</v>
      </c>
      <c r="S18" s="8">
        <f t="shared" si="1"/>
        <v>26.664000000000001</v>
      </c>
      <c r="U18" t="s">
        <v>40</v>
      </c>
      <c r="V18">
        <v>1</v>
      </c>
      <c r="W18">
        <v>0.05</v>
      </c>
      <c r="X18">
        <v>-2.3E-2</v>
      </c>
      <c r="Y18">
        <v>0.7</v>
      </c>
      <c r="Z18">
        <v>-3.2170000000000001</v>
      </c>
      <c r="AA18">
        <v>-27</v>
      </c>
      <c r="AB18">
        <v>11</v>
      </c>
      <c r="AC18" s="8">
        <f t="shared" si="2"/>
        <v>-35.387</v>
      </c>
    </row>
    <row r="19" spans="1:29" x14ac:dyDescent="0.25">
      <c r="A19" t="s">
        <v>41</v>
      </c>
      <c r="B19">
        <v>0</v>
      </c>
      <c r="C19">
        <v>0.05</v>
      </c>
      <c r="D19">
        <v>0</v>
      </c>
      <c r="E19">
        <v>0.05</v>
      </c>
      <c r="F19">
        <v>0</v>
      </c>
      <c r="G19">
        <v>0</v>
      </c>
      <c r="H19">
        <v>23</v>
      </c>
      <c r="I19" s="8">
        <f t="shared" si="0"/>
        <v>0</v>
      </c>
      <c r="K19" t="s">
        <v>42</v>
      </c>
      <c r="L19">
        <v>0</v>
      </c>
      <c r="M19">
        <v>0.05</v>
      </c>
      <c r="N19">
        <v>-1.4999999999999999E-2</v>
      </c>
      <c r="O19">
        <v>0.79800000000000004</v>
      </c>
      <c r="P19">
        <v>-1.8340000000000001</v>
      </c>
      <c r="Q19">
        <v>-18</v>
      </c>
      <c r="R19">
        <v>12</v>
      </c>
      <c r="S19" s="8">
        <f t="shared" si="1"/>
        <v>-22.008000000000003</v>
      </c>
      <c r="U19" t="s">
        <v>41</v>
      </c>
      <c r="V19">
        <v>1</v>
      </c>
      <c r="W19">
        <v>0.05</v>
      </c>
      <c r="X19">
        <v>-7.0000000000000001E-3</v>
      </c>
      <c r="Y19">
        <v>0.10100000000000001</v>
      </c>
      <c r="Z19">
        <v>-7.1289999999999996</v>
      </c>
      <c r="AA19">
        <v>-31</v>
      </c>
      <c r="AB19">
        <v>11</v>
      </c>
      <c r="AC19" s="8">
        <f t="shared" si="2"/>
        <v>-78.418999999999997</v>
      </c>
    </row>
    <row r="20" spans="1:29" x14ac:dyDescent="0.25">
      <c r="A20" t="s">
        <v>42</v>
      </c>
      <c r="B20">
        <v>1</v>
      </c>
      <c r="C20">
        <v>0.05</v>
      </c>
      <c r="D20">
        <v>-1.2999999999999999E-2</v>
      </c>
      <c r="E20">
        <v>0.76700000000000002</v>
      </c>
      <c r="F20">
        <v>-1.6950000000000001</v>
      </c>
      <c r="G20">
        <v>-130</v>
      </c>
      <c r="H20">
        <v>23</v>
      </c>
      <c r="I20" s="8">
        <f t="shared" si="0"/>
        <v>-38.984999999999999</v>
      </c>
      <c r="K20" t="s">
        <v>19</v>
      </c>
      <c r="L20">
        <v>1</v>
      </c>
      <c r="M20">
        <v>0.05</v>
      </c>
      <c r="N20">
        <v>-4.4999999999999998E-2</v>
      </c>
      <c r="O20">
        <v>1.542</v>
      </c>
      <c r="P20">
        <v>-2.9009999999999998</v>
      </c>
      <c r="Q20">
        <v>-39</v>
      </c>
      <c r="R20">
        <v>11</v>
      </c>
      <c r="S20" s="8">
        <f t="shared" si="1"/>
        <v>-34.811999999999998</v>
      </c>
      <c r="U20" t="s">
        <v>42</v>
      </c>
      <c r="V20">
        <v>0</v>
      </c>
      <c r="W20">
        <v>0.05</v>
      </c>
      <c r="X20">
        <v>-1.9E-2</v>
      </c>
      <c r="Y20">
        <v>0.61099999999999999</v>
      </c>
      <c r="Z20">
        <v>-3.11</v>
      </c>
      <c r="AA20">
        <v>-20</v>
      </c>
      <c r="AB20">
        <v>11</v>
      </c>
      <c r="AC20" s="8">
        <f t="shared" si="2"/>
        <v>-34.21</v>
      </c>
    </row>
    <row r="21" spans="1:29" x14ac:dyDescent="0.25">
      <c r="I21" s="8"/>
      <c r="K21" t="s">
        <v>169</v>
      </c>
      <c r="L21">
        <v>1</v>
      </c>
      <c r="M21">
        <v>0.05</v>
      </c>
      <c r="N21">
        <v>-4.1000000000000002E-2</v>
      </c>
      <c r="O21">
        <v>1.1220000000000001</v>
      </c>
      <c r="P21">
        <v>-3.6880000000000002</v>
      </c>
      <c r="Q21">
        <v>-24</v>
      </c>
      <c r="R21">
        <v>9</v>
      </c>
      <c r="S21" s="8">
        <f t="shared" si="1"/>
        <v>-44.256</v>
      </c>
      <c r="U21" t="s">
        <v>11</v>
      </c>
      <c r="V21">
        <v>0</v>
      </c>
      <c r="W21">
        <v>0.05</v>
      </c>
      <c r="X21">
        <v>-1.0999999999999999E-2</v>
      </c>
      <c r="Y21">
        <v>0.86799999999999999</v>
      </c>
      <c r="Z21">
        <v>-1.2869999999999999</v>
      </c>
      <c r="AA21">
        <v>-15</v>
      </c>
      <c r="AB21">
        <v>11</v>
      </c>
      <c r="AC21" s="8">
        <f t="shared" si="2"/>
        <v>-14.157</v>
      </c>
    </row>
    <row r="22" spans="1:29" x14ac:dyDescent="0.25">
      <c r="I22" s="8"/>
      <c r="K22" t="s">
        <v>45</v>
      </c>
      <c r="L22">
        <v>0</v>
      </c>
      <c r="M22">
        <v>0.05</v>
      </c>
      <c r="N22">
        <v>-5.5E-2</v>
      </c>
      <c r="O22">
        <v>0.56599999999999995</v>
      </c>
      <c r="P22">
        <v>-9.76</v>
      </c>
      <c r="Q22">
        <v>-25</v>
      </c>
      <c r="R22">
        <v>11</v>
      </c>
      <c r="S22" s="8">
        <f t="shared" si="1"/>
        <v>-117.12</v>
      </c>
      <c r="U22" t="s">
        <v>12</v>
      </c>
      <c r="V22">
        <v>0</v>
      </c>
      <c r="W22">
        <v>0.05</v>
      </c>
      <c r="X22">
        <v>0.01</v>
      </c>
      <c r="Y22">
        <v>0.80200000000000005</v>
      </c>
      <c r="Z22">
        <v>1.2470000000000001</v>
      </c>
      <c r="AA22">
        <v>11</v>
      </c>
      <c r="AB22">
        <v>11</v>
      </c>
      <c r="AC22" s="8">
        <f t="shared" si="2"/>
        <v>13.717000000000001</v>
      </c>
    </row>
    <row r="23" spans="1:29" x14ac:dyDescent="0.25">
      <c r="I23" s="8"/>
      <c r="K23" t="s">
        <v>57</v>
      </c>
      <c r="L23">
        <v>1</v>
      </c>
      <c r="M23">
        <v>0.05</v>
      </c>
      <c r="N23">
        <v>-1.7999999999999999E-2</v>
      </c>
      <c r="O23">
        <v>0.42699999999999999</v>
      </c>
      <c r="P23">
        <v>-4.242</v>
      </c>
      <c r="Q23">
        <v>-29</v>
      </c>
      <c r="R23">
        <v>11</v>
      </c>
      <c r="S23" s="8">
        <f t="shared" si="1"/>
        <v>-50.903999999999996</v>
      </c>
      <c r="U23" t="s">
        <v>13</v>
      </c>
      <c r="V23">
        <v>0</v>
      </c>
      <c r="W23">
        <v>0.05</v>
      </c>
      <c r="X23">
        <v>-1E-3</v>
      </c>
      <c r="Y23">
        <v>0.89400000000000002</v>
      </c>
      <c r="Z23">
        <v>-0.112</v>
      </c>
      <c r="AA23">
        <v>-1</v>
      </c>
      <c r="AB23">
        <v>11</v>
      </c>
      <c r="AC23" s="8">
        <f t="shared" si="2"/>
        <v>-1.232</v>
      </c>
    </row>
    <row r="24" spans="1:29" x14ac:dyDescent="0.25">
      <c r="I24" s="8"/>
      <c r="K24" t="s">
        <v>116</v>
      </c>
      <c r="L24">
        <v>0</v>
      </c>
      <c r="M24">
        <v>0.05</v>
      </c>
      <c r="N24">
        <v>-5.0000000000000001E-3</v>
      </c>
      <c r="O24">
        <v>0.222</v>
      </c>
      <c r="P24">
        <v>-2.1920000000000002</v>
      </c>
      <c r="Q24">
        <v>-18</v>
      </c>
      <c r="R24">
        <v>12</v>
      </c>
      <c r="S24" s="8">
        <f t="shared" si="1"/>
        <v>-26.304000000000002</v>
      </c>
      <c r="U24" t="s">
        <v>46</v>
      </c>
      <c r="V24">
        <v>0</v>
      </c>
      <c r="W24">
        <v>0.05</v>
      </c>
      <c r="X24">
        <v>-3.0000000000000001E-3</v>
      </c>
      <c r="Y24">
        <v>0.47199999999999998</v>
      </c>
      <c r="Z24">
        <v>-0.54100000000000004</v>
      </c>
      <c r="AA24">
        <v>-1</v>
      </c>
      <c r="AB24">
        <v>11</v>
      </c>
      <c r="AC24" s="8">
        <f t="shared" si="2"/>
        <v>-5.9510000000000005</v>
      </c>
    </row>
    <row r="25" spans="1:29" x14ac:dyDescent="0.25">
      <c r="I25" s="8"/>
      <c r="S25" s="8"/>
      <c r="U25" t="s">
        <v>47</v>
      </c>
      <c r="V25">
        <v>0</v>
      </c>
      <c r="W25">
        <v>0.05</v>
      </c>
      <c r="X25">
        <v>1.9E-2</v>
      </c>
      <c r="Y25">
        <v>0.48399999999999999</v>
      </c>
      <c r="Z25">
        <v>3.8929999999999998</v>
      </c>
      <c r="AA25">
        <v>21</v>
      </c>
      <c r="AB25">
        <v>11</v>
      </c>
      <c r="AC25" s="8">
        <f t="shared" si="2"/>
        <v>42.823</v>
      </c>
    </row>
    <row r="26" spans="1:29" x14ac:dyDescent="0.25">
      <c r="I26" s="8"/>
      <c r="S26" s="8"/>
      <c r="U26" t="s">
        <v>48</v>
      </c>
      <c r="V26">
        <v>0</v>
      </c>
      <c r="W26">
        <v>0.05</v>
      </c>
      <c r="X26">
        <v>8.0000000000000002E-3</v>
      </c>
      <c r="Y26">
        <v>0.253</v>
      </c>
      <c r="Z26">
        <v>2.964</v>
      </c>
      <c r="AA26">
        <v>7</v>
      </c>
      <c r="AB26">
        <v>11</v>
      </c>
      <c r="AC26" s="8">
        <f t="shared" si="2"/>
        <v>32.603999999999999</v>
      </c>
    </row>
    <row r="27" spans="1:29" x14ac:dyDescent="0.25">
      <c r="I27" s="8"/>
      <c r="S27" s="8"/>
      <c r="U27" t="s">
        <v>49</v>
      </c>
      <c r="V27">
        <v>0</v>
      </c>
      <c r="W27">
        <v>0.05</v>
      </c>
      <c r="X27">
        <v>5.0000000000000001E-3</v>
      </c>
      <c r="Y27">
        <v>0.54</v>
      </c>
      <c r="Z27">
        <v>0.88800000000000001</v>
      </c>
      <c r="AA27">
        <v>5</v>
      </c>
      <c r="AB27">
        <v>11</v>
      </c>
      <c r="AC27" s="8">
        <f t="shared" si="2"/>
        <v>9.7680000000000007</v>
      </c>
    </row>
    <row r="28" spans="1:29" x14ac:dyDescent="0.25">
      <c r="I28" s="8"/>
      <c r="S28" s="8"/>
      <c r="U28" t="s">
        <v>50</v>
      </c>
      <c r="V28">
        <v>0</v>
      </c>
      <c r="W28">
        <v>0.05</v>
      </c>
      <c r="X28">
        <v>1.4999999999999999E-2</v>
      </c>
      <c r="Y28">
        <v>0.27700000000000002</v>
      </c>
      <c r="Z28">
        <v>5.5039999999999996</v>
      </c>
      <c r="AA28">
        <v>11</v>
      </c>
      <c r="AB28">
        <v>11</v>
      </c>
      <c r="AC28" s="8">
        <f t="shared" si="2"/>
        <v>60.543999999999997</v>
      </c>
    </row>
    <row r="29" spans="1:29" x14ac:dyDescent="0.25">
      <c r="I29" s="8"/>
      <c r="S29" s="8"/>
      <c r="U29" t="s">
        <v>51</v>
      </c>
      <c r="V29">
        <v>0</v>
      </c>
      <c r="W29">
        <v>0.05</v>
      </c>
      <c r="X29">
        <v>-6.0000000000000001E-3</v>
      </c>
      <c r="Y29">
        <v>0.53300000000000003</v>
      </c>
      <c r="Z29">
        <v>-1.103</v>
      </c>
      <c r="AA29">
        <v>-7</v>
      </c>
      <c r="AB29">
        <v>11</v>
      </c>
      <c r="AC29" s="8">
        <f t="shared" si="2"/>
        <v>-12.132999999999999</v>
      </c>
    </row>
    <row r="30" spans="1:29" x14ac:dyDescent="0.25">
      <c r="I30" s="8"/>
      <c r="S30" s="8"/>
      <c r="U30" t="s">
        <v>52</v>
      </c>
      <c r="V30">
        <v>1</v>
      </c>
      <c r="W30">
        <v>0.05</v>
      </c>
      <c r="X30">
        <v>2.7E-2</v>
      </c>
      <c r="Y30">
        <v>0.14699999999999999</v>
      </c>
      <c r="Z30">
        <v>18.367000000000001</v>
      </c>
      <c r="AA30">
        <v>29</v>
      </c>
      <c r="AB30">
        <v>11</v>
      </c>
      <c r="AC30" s="8">
        <f t="shared" si="2"/>
        <v>202.03700000000001</v>
      </c>
    </row>
    <row r="31" spans="1:29" x14ac:dyDescent="0.25">
      <c r="I31" s="8"/>
      <c r="S31" s="8"/>
      <c r="U31" t="s">
        <v>53</v>
      </c>
      <c r="V31">
        <v>0</v>
      </c>
      <c r="W31">
        <v>0.05</v>
      </c>
      <c r="X31">
        <v>2E-3</v>
      </c>
      <c r="Y31">
        <v>0.57899999999999996</v>
      </c>
      <c r="Z31">
        <v>0.40300000000000002</v>
      </c>
      <c r="AA31">
        <v>1</v>
      </c>
      <c r="AB31">
        <v>11</v>
      </c>
      <c r="AC31" s="8">
        <f t="shared" si="2"/>
        <v>4.4329999999999998</v>
      </c>
    </row>
    <row r="32" spans="1:29" x14ac:dyDescent="0.25">
      <c r="I32" s="8"/>
      <c r="S32" s="8"/>
      <c r="U32" t="s">
        <v>54</v>
      </c>
      <c r="V32">
        <v>0</v>
      </c>
      <c r="W32">
        <v>0.05</v>
      </c>
      <c r="X32">
        <v>7.0000000000000001E-3</v>
      </c>
      <c r="Y32">
        <v>0.36499999999999999</v>
      </c>
      <c r="Z32">
        <v>1.9179999999999999</v>
      </c>
      <c r="AA32">
        <v>5</v>
      </c>
      <c r="AB32">
        <v>11</v>
      </c>
      <c r="AC32" s="8">
        <f t="shared" si="2"/>
        <v>21.097999999999999</v>
      </c>
    </row>
    <row r="33" spans="9:29" x14ac:dyDescent="0.25">
      <c r="I33" s="8"/>
      <c r="S33" s="8"/>
      <c r="U33" t="s">
        <v>55</v>
      </c>
      <c r="V33">
        <v>0</v>
      </c>
      <c r="W33">
        <v>0.05</v>
      </c>
      <c r="X33">
        <v>-1E-3</v>
      </c>
      <c r="Y33">
        <v>5.3999999999999999E-2</v>
      </c>
      <c r="Z33">
        <v>-0.92600000000000005</v>
      </c>
      <c r="AA33">
        <v>-15</v>
      </c>
      <c r="AB33">
        <v>11</v>
      </c>
      <c r="AC33" s="8">
        <f t="shared" si="2"/>
        <v>-10.186</v>
      </c>
    </row>
    <row r="34" spans="9:29" x14ac:dyDescent="0.25">
      <c r="I34" s="8"/>
      <c r="S34" s="8"/>
      <c r="U34" t="s">
        <v>29</v>
      </c>
      <c r="V34">
        <v>0</v>
      </c>
      <c r="W34">
        <v>0.05</v>
      </c>
      <c r="X34">
        <v>-1.0999999999999999E-2</v>
      </c>
      <c r="Y34">
        <v>0.74199999999999999</v>
      </c>
      <c r="Z34">
        <v>-1.45</v>
      </c>
      <c r="AA34">
        <v>-13</v>
      </c>
      <c r="AB34">
        <v>11</v>
      </c>
      <c r="AC34" s="8">
        <f t="shared" si="2"/>
        <v>-15.95</v>
      </c>
    </row>
    <row r="35" spans="9:29" x14ac:dyDescent="0.25">
      <c r="I35" s="8"/>
      <c r="S35" s="8"/>
      <c r="U35" t="s">
        <v>66</v>
      </c>
      <c r="V35">
        <v>0</v>
      </c>
      <c r="W35">
        <v>0.05</v>
      </c>
      <c r="X35">
        <v>-4.0000000000000001E-3</v>
      </c>
      <c r="Y35">
        <v>0.63800000000000001</v>
      </c>
      <c r="Z35">
        <v>-0.69399999999999995</v>
      </c>
      <c r="AA35">
        <v>-7</v>
      </c>
      <c r="AB35">
        <v>11</v>
      </c>
      <c r="AC35" s="8">
        <f t="shared" si="2"/>
        <v>-7.6339999999999995</v>
      </c>
    </row>
    <row r="36" spans="9:29" x14ac:dyDescent="0.25">
      <c r="I36" s="8"/>
      <c r="S36" s="8"/>
      <c r="U36" t="s">
        <v>67</v>
      </c>
      <c r="V36">
        <v>1</v>
      </c>
      <c r="W36">
        <v>0.05</v>
      </c>
      <c r="X36">
        <v>4.3999999999999997E-2</v>
      </c>
      <c r="Y36">
        <v>0.52200000000000002</v>
      </c>
      <c r="Z36">
        <v>8.4640000000000004</v>
      </c>
      <c r="AA36">
        <v>35</v>
      </c>
      <c r="AB36">
        <v>11</v>
      </c>
      <c r="AC36" s="8">
        <f t="shared" si="2"/>
        <v>93.103999999999999</v>
      </c>
    </row>
    <row r="37" spans="9:29" x14ac:dyDescent="0.25">
      <c r="I37" s="8"/>
      <c r="S37" s="8"/>
      <c r="U37" t="s">
        <v>72</v>
      </c>
      <c r="V37">
        <v>0</v>
      </c>
      <c r="W37">
        <v>0.05</v>
      </c>
      <c r="X37">
        <v>-5.0000000000000001E-3</v>
      </c>
      <c r="Y37">
        <v>0.29799999999999999</v>
      </c>
      <c r="Z37">
        <v>-1.6779999999999999</v>
      </c>
      <c r="AA37">
        <v>-11</v>
      </c>
      <c r="AB37">
        <v>11</v>
      </c>
      <c r="AC37" s="8">
        <f t="shared" si="2"/>
        <v>-18.457999999999998</v>
      </c>
    </row>
    <row r="38" spans="9:29" x14ac:dyDescent="0.25">
      <c r="I38" s="8"/>
      <c r="S38" s="8"/>
      <c r="AC38" s="8"/>
    </row>
    <row r="39" spans="9:29" x14ac:dyDescent="0.25">
      <c r="I39" s="8"/>
      <c r="S39" s="8"/>
      <c r="AC39" s="8"/>
    </row>
    <row r="40" spans="9:29" x14ac:dyDescent="0.25">
      <c r="I40" s="8"/>
      <c r="S40" s="8"/>
      <c r="AC40" s="8"/>
    </row>
    <row r="41" spans="9:29" x14ac:dyDescent="0.25">
      <c r="S41" s="8"/>
      <c r="AC41" s="8"/>
    </row>
    <row r="42" spans="9:29" x14ac:dyDescent="0.25">
      <c r="I42" s="8"/>
      <c r="S42" s="8"/>
      <c r="AC42" s="8"/>
    </row>
    <row r="43" spans="9:29" x14ac:dyDescent="0.25">
      <c r="I43" s="8"/>
      <c r="S43" s="8"/>
      <c r="AC43" s="8"/>
    </row>
    <row r="44" spans="9:29" x14ac:dyDescent="0.25">
      <c r="I44" s="8"/>
      <c r="S44" s="8"/>
      <c r="AC44" s="8"/>
    </row>
    <row r="45" spans="9:29" x14ac:dyDescent="0.25">
      <c r="I45" s="8"/>
      <c r="S45" s="8"/>
      <c r="AC45" s="8"/>
    </row>
    <row r="46" spans="9:29" x14ac:dyDescent="0.25">
      <c r="S46" s="8"/>
      <c r="AC46" s="8"/>
    </row>
    <row r="47" spans="9:29" x14ac:dyDescent="0.25">
      <c r="S47" s="8"/>
      <c r="AC47" s="8"/>
    </row>
    <row r="48" spans="9:29" x14ac:dyDescent="0.25">
      <c r="S48" s="8"/>
      <c r="AC48" s="8"/>
    </row>
    <row r="49" spans="19:29" x14ac:dyDescent="0.25">
      <c r="S49" s="8"/>
      <c r="AC49" s="8"/>
    </row>
    <row r="50" spans="19:29" x14ac:dyDescent="0.25">
      <c r="S50" s="8"/>
      <c r="AC50" s="8"/>
    </row>
    <row r="51" spans="19:29" x14ac:dyDescent="0.25">
      <c r="S51" s="8"/>
      <c r="AC51" s="8"/>
    </row>
    <row r="52" spans="19:29" x14ac:dyDescent="0.25">
      <c r="S52" s="8"/>
      <c r="AC52" s="8"/>
    </row>
    <row r="53" spans="19:29" x14ac:dyDescent="0.25">
      <c r="S53" s="8"/>
      <c r="AC53" s="8"/>
    </row>
    <row r="54" spans="19:29" x14ac:dyDescent="0.25">
      <c r="S54" s="8"/>
      <c r="AC54" s="8"/>
    </row>
    <row r="55" spans="19:29" x14ac:dyDescent="0.25">
      <c r="S55" s="8"/>
      <c r="AC55" s="8"/>
    </row>
    <row r="56" spans="19:29" x14ac:dyDescent="0.25">
      <c r="S56" s="8"/>
      <c r="AC56" s="8"/>
    </row>
    <row r="57" spans="19:29" x14ac:dyDescent="0.25">
      <c r="S57" s="8"/>
      <c r="AC57" s="8"/>
    </row>
    <row r="58" spans="19:29" x14ac:dyDescent="0.25">
      <c r="AC58" s="8"/>
    </row>
    <row r="59" spans="19:29" x14ac:dyDescent="0.25">
      <c r="AC59" s="8"/>
    </row>
    <row r="60" spans="19:29" x14ac:dyDescent="0.25">
      <c r="AC60" s="8"/>
    </row>
    <row r="61" spans="19:29" x14ac:dyDescent="0.25">
      <c r="AC61" s="8"/>
    </row>
    <row r="62" spans="19:29" x14ac:dyDescent="0.25">
      <c r="AC62" s="8"/>
    </row>
    <row r="63" spans="19:29" x14ac:dyDescent="0.25">
      <c r="AC63" s="8"/>
    </row>
    <row r="64" spans="19:29" x14ac:dyDescent="0.25">
      <c r="AC64" s="8"/>
    </row>
    <row r="65" spans="29:29" x14ac:dyDescent="0.25">
      <c r="AC65" s="8"/>
    </row>
    <row r="66" spans="29:29" x14ac:dyDescent="0.25">
      <c r="AC66" s="8"/>
    </row>
    <row r="67" spans="29:29" x14ac:dyDescent="0.25">
      <c r="AC67" s="8"/>
    </row>
    <row r="68" spans="29:29" x14ac:dyDescent="0.25">
      <c r="AC68" s="8"/>
    </row>
    <row r="69" spans="29:29" x14ac:dyDescent="0.25">
      <c r="AC69" s="8"/>
    </row>
    <row r="70" spans="29:29" x14ac:dyDescent="0.25">
      <c r="AC70" s="8"/>
    </row>
    <row r="71" spans="29:29" x14ac:dyDescent="0.25">
      <c r="AC71" s="8"/>
    </row>
    <row r="72" spans="29:29" x14ac:dyDescent="0.25">
      <c r="AC72" s="8"/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topLeftCell="AG1" zoomScale="70" zoomScaleNormal="70" workbookViewId="0">
      <selection activeCell="AW3" sqref="AW3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230</v>
      </c>
      <c r="B1" s="19"/>
      <c r="C1" s="19"/>
      <c r="D1" s="19"/>
      <c r="E1" s="19"/>
      <c r="F1" s="19"/>
      <c r="G1" s="19"/>
      <c r="H1" s="19"/>
      <c r="I1" s="19"/>
      <c r="K1" s="23" t="s">
        <v>229</v>
      </c>
      <c r="L1" s="23"/>
      <c r="M1" s="23"/>
      <c r="N1" s="23"/>
      <c r="O1" s="23"/>
      <c r="P1" s="23"/>
      <c r="Q1" s="23"/>
      <c r="R1" s="23"/>
      <c r="S1" s="23"/>
      <c r="U1" s="23" t="s">
        <v>224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228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227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78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231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t="str">
        <f>+sumNO3_year!A3</f>
        <v>CZ0001</v>
      </c>
      <c r="B3">
        <f>+sumNO3_year!B3</f>
        <v>0</v>
      </c>
      <c r="C3">
        <f>+sumNO3_year!C3</f>
        <v>0.05</v>
      </c>
      <c r="D3">
        <f>+sumNO3_year!D3</f>
        <v>-7.0000000000000001E-3</v>
      </c>
      <c r="E3">
        <f>+sumNO3_year!E3</f>
        <v>1.03</v>
      </c>
      <c r="F3">
        <f>+sumNO3_year!F3</f>
        <v>-0.69299999999999995</v>
      </c>
      <c r="G3">
        <f>+sumNO3_year!G3</f>
        <v>-25</v>
      </c>
      <c r="H3">
        <f>+sumNO3_year!H3</f>
        <v>23</v>
      </c>
      <c r="I3">
        <f>+sumNO3_year!I3</f>
        <v>-15.938999999999998</v>
      </c>
      <c r="K3" t="s">
        <v>12</v>
      </c>
      <c r="L3">
        <v>0</v>
      </c>
      <c r="M3" s="24">
        <v>0.05</v>
      </c>
      <c r="N3">
        <v>-3.0000000000000001E-3</v>
      </c>
      <c r="O3" s="25">
        <v>1.228</v>
      </c>
      <c r="P3">
        <v>-0.24199999999999999</v>
      </c>
      <c r="Q3" s="8">
        <v>-7</v>
      </c>
      <c r="R3">
        <v>22</v>
      </c>
      <c r="S3" s="8">
        <f t="shared" ref="S3:S20" si="0">+P3*23</f>
        <v>-5.5659999999999998</v>
      </c>
      <c r="U3" t="s">
        <v>12</v>
      </c>
      <c r="V3">
        <v>1</v>
      </c>
      <c r="W3" s="8">
        <v>0.05</v>
      </c>
      <c r="X3">
        <v>-2.5999999999999999E-2</v>
      </c>
      <c r="Y3" s="8">
        <v>1.0740000000000001</v>
      </c>
      <c r="Z3">
        <v>-2.3820000000000001</v>
      </c>
      <c r="AA3" s="8">
        <v>-109</v>
      </c>
      <c r="AB3">
        <v>23</v>
      </c>
      <c r="AC3" s="8">
        <f t="shared" ref="AC3:AC20" si="1">+Z3*23</f>
        <v>-54.786000000000001</v>
      </c>
      <c r="AE3" s="2" t="s">
        <v>12</v>
      </c>
      <c r="AF3">
        <v>0</v>
      </c>
      <c r="AG3" s="8">
        <v>0.05</v>
      </c>
      <c r="AH3">
        <v>-1.4999999999999999E-2</v>
      </c>
      <c r="AI3" s="8">
        <v>1.1819999999999999</v>
      </c>
      <c r="AJ3">
        <v>-1.2829999999999999</v>
      </c>
      <c r="AK3" s="8">
        <v>-55</v>
      </c>
      <c r="AL3">
        <v>23</v>
      </c>
      <c r="AM3" s="8">
        <f t="shared" ref="AM3:AM20" si="2">+AJ3*23</f>
        <v>-29.508999999999997</v>
      </c>
      <c r="AO3" t="s">
        <v>12</v>
      </c>
      <c r="AP3">
        <v>0</v>
      </c>
      <c r="AQ3" s="8">
        <v>0.05</v>
      </c>
      <c r="AR3">
        <v>0</v>
      </c>
      <c r="AS3" s="8">
        <v>0.95899999999999996</v>
      </c>
      <c r="AT3">
        <v>2.5999999999999999E-2</v>
      </c>
      <c r="AU3" s="8">
        <v>1</v>
      </c>
      <c r="AV3">
        <v>23</v>
      </c>
      <c r="AW3" s="8">
        <f t="shared" ref="AW3:AW21" si="3">+AT3*23</f>
        <v>0.59799999999999998</v>
      </c>
      <c r="AY3" s="2" t="s">
        <v>80</v>
      </c>
      <c r="AZ3" s="2">
        <f>+COUNTA(A3:A42)</f>
        <v>18</v>
      </c>
      <c r="BA3" s="2">
        <f>+COUNTA(K3:K43)</f>
        <v>18</v>
      </c>
      <c r="BB3" s="2">
        <f>+COUNTA(U3:U43)</f>
        <v>18</v>
      </c>
      <c r="BC3" s="2">
        <f>+COUNTA(AE3:AE43)</f>
        <v>18</v>
      </c>
      <c r="BD3" s="2">
        <f>+COUNTA(AO3:AO43)</f>
        <v>18</v>
      </c>
    </row>
    <row r="4" spans="1:56" x14ac:dyDescent="0.25">
      <c r="A4" t="str">
        <f>+sumNO3_year!A4</f>
        <v>CZ0003</v>
      </c>
      <c r="B4">
        <f>+sumNO3_year!B4</f>
        <v>0</v>
      </c>
      <c r="C4">
        <f>+sumNO3_year!C4</f>
        <v>0.05</v>
      </c>
      <c r="D4">
        <f>+sumNO3_year!D4</f>
        <v>-1.2999999999999999E-2</v>
      </c>
      <c r="E4">
        <f>+sumNO3_year!E4</f>
        <v>1.139</v>
      </c>
      <c r="F4">
        <f>+sumNO3_year!F4</f>
        <v>-1.141</v>
      </c>
      <c r="G4">
        <f>+sumNO3_year!G4</f>
        <v>-64</v>
      </c>
      <c r="H4">
        <f>+sumNO3_year!H4</f>
        <v>23</v>
      </c>
      <c r="I4">
        <f>+sumNO3_year!I4</f>
        <v>-26.243000000000002</v>
      </c>
      <c r="K4" t="s">
        <v>13</v>
      </c>
      <c r="L4">
        <v>0</v>
      </c>
      <c r="M4" s="24">
        <v>0.05</v>
      </c>
      <c r="N4">
        <v>-1.6E-2</v>
      </c>
      <c r="O4" s="25">
        <v>1.3089999999999999</v>
      </c>
      <c r="P4">
        <v>-1.222</v>
      </c>
      <c r="Q4" s="8">
        <v>-35</v>
      </c>
      <c r="R4">
        <v>22</v>
      </c>
      <c r="S4" s="8">
        <f t="shared" si="0"/>
        <v>-28.105999999999998</v>
      </c>
      <c r="U4" t="s">
        <v>13</v>
      </c>
      <c r="V4">
        <v>1</v>
      </c>
      <c r="W4" s="8">
        <v>0.05</v>
      </c>
      <c r="X4">
        <v>-2.7E-2</v>
      </c>
      <c r="Y4" s="8">
        <v>1.052</v>
      </c>
      <c r="Z4">
        <v>-2.5289999999999999</v>
      </c>
      <c r="AA4" s="8">
        <v>-123</v>
      </c>
      <c r="AB4">
        <v>22</v>
      </c>
      <c r="AC4" s="8">
        <f t="shared" si="1"/>
        <v>-58.167000000000002</v>
      </c>
      <c r="AE4" s="2" t="s">
        <v>13</v>
      </c>
      <c r="AF4">
        <v>1</v>
      </c>
      <c r="AG4" s="8">
        <v>0.05</v>
      </c>
      <c r="AH4">
        <v>-2.5999999999999999E-2</v>
      </c>
      <c r="AI4" s="8">
        <v>1.3979999999999999</v>
      </c>
      <c r="AJ4">
        <v>-1.827</v>
      </c>
      <c r="AK4" s="8">
        <v>-73</v>
      </c>
      <c r="AL4">
        <v>22</v>
      </c>
      <c r="AM4" s="8">
        <f t="shared" si="2"/>
        <v>-42.021000000000001</v>
      </c>
      <c r="AO4" t="s">
        <v>13</v>
      </c>
      <c r="AP4">
        <v>0</v>
      </c>
      <c r="AQ4" s="8">
        <v>0.05</v>
      </c>
      <c r="AR4">
        <v>-1.4999999999999999E-2</v>
      </c>
      <c r="AS4" s="8">
        <v>1.41</v>
      </c>
      <c r="AT4">
        <v>-1.099</v>
      </c>
      <c r="AU4" s="8">
        <v>-35</v>
      </c>
      <c r="AV4">
        <v>22</v>
      </c>
      <c r="AW4" s="8">
        <f t="shared" si="3"/>
        <v>-25.277000000000001</v>
      </c>
      <c r="AY4" s="2" t="s">
        <v>85</v>
      </c>
      <c r="AZ4" s="6">
        <f>+AVERAGE(I3:I42)</f>
        <v>-6.198500000000001</v>
      </c>
      <c r="BA4" s="6">
        <f>+AVERAGE(S3:S43)</f>
        <v>-8.8933333333333362</v>
      </c>
      <c r="BB4" s="6">
        <f>+AVERAGE(AC3:AC43)</f>
        <v>-22.021222222222221</v>
      </c>
      <c r="BC4" s="6">
        <f>+AVERAGE(AM3:AM43)</f>
        <v>-10.389611111111115</v>
      </c>
      <c r="BD4" s="6">
        <f>+AVERAGE(AW3:AW43)</f>
        <v>14.064499999999999</v>
      </c>
    </row>
    <row r="5" spans="1:56" x14ac:dyDescent="0.25">
      <c r="A5" t="str">
        <f>+sumNO3_year!A5</f>
        <v>DK0003R</v>
      </c>
      <c r="B5">
        <f>+sumNO3_year!B5</f>
        <v>1</v>
      </c>
      <c r="C5">
        <f>+sumNO3_year!C5</f>
        <v>0.05</v>
      </c>
      <c r="D5">
        <f>+sumNO3_year!D5</f>
        <v>-2.1999999999999999E-2</v>
      </c>
      <c r="E5">
        <f>+sumNO3_year!E5</f>
        <v>1.109</v>
      </c>
      <c r="F5">
        <f>+sumNO3_year!F5</f>
        <v>-2.0089999999999999</v>
      </c>
      <c r="G5">
        <f>+sumNO3_year!G5</f>
        <v>-169</v>
      </c>
      <c r="H5">
        <f>+sumNO3_year!H5</f>
        <v>23</v>
      </c>
      <c r="I5">
        <f>+sumNO3_year!I5</f>
        <v>-46.207000000000001</v>
      </c>
      <c r="K5" t="s">
        <v>18</v>
      </c>
      <c r="L5">
        <v>1</v>
      </c>
      <c r="M5" s="24">
        <v>0.05</v>
      </c>
      <c r="N5">
        <v>-2.4E-2</v>
      </c>
      <c r="O5" s="25">
        <v>1.4039999999999999</v>
      </c>
      <c r="P5">
        <v>-1.716</v>
      </c>
      <c r="Q5" s="8">
        <v>-111</v>
      </c>
      <c r="R5">
        <v>23</v>
      </c>
      <c r="S5" s="8">
        <f t="shared" si="0"/>
        <v>-39.467999999999996</v>
      </c>
      <c r="U5" t="s">
        <v>18</v>
      </c>
      <c r="V5">
        <v>1</v>
      </c>
      <c r="W5" s="8">
        <v>0.05</v>
      </c>
      <c r="X5">
        <v>-0.02</v>
      </c>
      <c r="Y5" s="8">
        <v>0.83899999999999997</v>
      </c>
      <c r="Z5">
        <v>-2.3479999999999999</v>
      </c>
      <c r="AA5" s="8">
        <v>-142</v>
      </c>
      <c r="AB5">
        <v>21</v>
      </c>
      <c r="AC5" s="8">
        <f t="shared" si="1"/>
        <v>-54.003999999999998</v>
      </c>
      <c r="AE5" t="s">
        <v>18</v>
      </c>
      <c r="AF5">
        <v>1</v>
      </c>
      <c r="AG5" s="8">
        <v>0.05</v>
      </c>
      <c r="AH5">
        <v>-2.5999999999999999E-2</v>
      </c>
      <c r="AI5" s="8">
        <v>1.085</v>
      </c>
      <c r="AJ5">
        <v>-2.42</v>
      </c>
      <c r="AK5" s="8">
        <v>-119</v>
      </c>
      <c r="AL5">
        <v>23</v>
      </c>
      <c r="AM5" s="8">
        <f t="shared" si="2"/>
        <v>-55.66</v>
      </c>
      <c r="AO5" t="s">
        <v>18</v>
      </c>
      <c r="AP5">
        <v>1</v>
      </c>
      <c r="AQ5" s="8">
        <v>0.05</v>
      </c>
      <c r="AR5">
        <v>-1.4E-2</v>
      </c>
      <c r="AS5" s="8">
        <v>1.131</v>
      </c>
      <c r="AT5">
        <v>-1.264</v>
      </c>
      <c r="AU5" s="8">
        <v>-84</v>
      </c>
      <c r="AV5">
        <v>22</v>
      </c>
      <c r="AW5" s="8">
        <f t="shared" si="3"/>
        <v>-29.071999999999999</v>
      </c>
      <c r="AY5" s="2" t="s">
        <v>86</v>
      </c>
      <c r="AZ5" s="7">
        <f>+STDEV(I3:I42)</f>
        <v>44.188145067427307</v>
      </c>
      <c r="BA5" s="7">
        <f>+STDEV(S3:S43)</f>
        <v>42.751943456340292</v>
      </c>
      <c r="BB5" s="7">
        <f>+STDEV(S3:S43)</f>
        <v>42.751943456340292</v>
      </c>
      <c r="BC5" s="7">
        <f>+STDEV(AM3:AM43)</f>
        <v>48.822112645734727</v>
      </c>
      <c r="BD5" s="7">
        <f>+STDEV(AW3:AW43)</f>
        <v>74.267113443339667</v>
      </c>
    </row>
    <row r="6" spans="1:56" x14ac:dyDescent="0.25">
      <c r="A6" t="str">
        <f>+sumNO3_year!A6</f>
        <v>DK0008R</v>
      </c>
      <c r="B6">
        <f>+sumNO3_year!B6</f>
        <v>1</v>
      </c>
      <c r="C6">
        <f>+sumNO3_year!C6</f>
        <v>0.05</v>
      </c>
      <c r="D6">
        <f>+sumNO3_year!D6</f>
        <v>-1.6E-2</v>
      </c>
      <c r="E6">
        <f>+sumNO3_year!E6</f>
        <v>1.0009999999999999</v>
      </c>
      <c r="F6">
        <f>+sumNO3_year!F6</f>
        <v>-1.607</v>
      </c>
      <c r="G6">
        <f>+sumNO3_year!G6</f>
        <v>-154</v>
      </c>
      <c r="H6">
        <f>+sumNO3_year!H6</f>
        <v>23</v>
      </c>
      <c r="I6">
        <f>+sumNO3_year!I6</f>
        <v>-36.960999999999999</v>
      </c>
      <c r="K6" t="s">
        <v>20</v>
      </c>
      <c r="L6">
        <v>1</v>
      </c>
      <c r="M6" s="24">
        <v>0.05</v>
      </c>
      <c r="N6">
        <v>-2.1000000000000001E-2</v>
      </c>
      <c r="O6" s="25">
        <v>1.3109999999999999</v>
      </c>
      <c r="P6">
        <v>-1.5980000000000001</v>
      </c>
      <c r="Q6" s="8">
        <v>-103</v>
      </c>
      <c r="R6">
        <v>23</v>
      </c>
      <c r="S6" s="8">
        <f t="shared" si="0"/>
        <v>-36.754000000000005</v>
      </c>
      <c r="U6" t="s">
        <v>20</v>
      </c>
      <c r="V6">
        <v>1</v>
      </c>
      <c r="W6" s="8">
        <v>0.05</v>
      </c>
      <c r="X6">
        <v>-1.4E-2</v>
      </c>
      <c r="Y6" s="8">
        <v>0.81</v>
      </c>
      <c r="Z6">
        <v>-1.7589999999999999</v>
      </c>
      <c r="AA6" s="8">
        <v>-129</v>
      </c>
      <c r="AB6">
        <v>23</v>
      </c>
      <c r="AC6" s="8">
        <f t="shared" si="1"/>
        <v>-40.457000000000001</v>
      </c>
      <c r="AE6" t="s">
        <v>20</v>
      </c>
      <c r="AF6">
        <v>0</v>
      </c>
      <c r="AG6" s="8">
        <v>0.05</v>
      </c>
      <c r="AH6">
        <v>-1.4E-2</v>
      </c>
      <c r="AI6" s="8">
        <v>0.874</v>
      </c>
      <c r="AJ6">
        <v>-1.621</v>
      </c>
      <c r="AK6" s="8">
        <v>-73</v>
      </c>
      <c r="AL6">
        <v>23</v>
      </c>
      <c r="AM6" s="8">
        <f t="shared" si="2"/>
        <v>-37.283000000000001</v>
      </c>
      <c r="AO6" t="s">
        <v>20</v>
      </c>
      <c r="AP6">
        <v>1</v>
      </c>
      <c r="AQ6" s="8">
        <v>0.05</v>
      </c>
      <c r="AR6">
        <v>-1.6E-2</v>
      </c>
      <c r="AS6" s="8">
        <v>0.89700000000000002</v>
      </c>
      <c r="AT6">
        <v>-1.7330000000000001</v>
      </c>
      <c r="AU6" s="8">
        <v>-137</v>
      </c>
      <c r="AV6">
        <v>23</v>
      </c>
      <c r="AW6" s="8">
        <f t="shared" si="3"/>
        <v>-39.859000000000002</v>
      </c>
      <c r="AY6" s="2" t="s">
        <v>84</v>
      </c>
      <c r="AZ6" s="3">
        <f>+AVERAGE(D3:D42)</f>
        <v>-5.944444444444444E-3</v>
      </c>
      <c r="BA6" s="3">
        <f>+AVERAGE(N3:N43)</f>
        <v>-7.1111111111111115E-3</v>
      </c>
      <c r="BB6" s="3">
        <f>+AVERAGE(X3:X43)</f>
        <v>-7.3333333333333341E-3</v>
      </c>
      <c r="BC6" s="3">
        <f>+AVERAGE(AH3:AH43)</f>
        <v>-7.9444444444444432E-3</v>
      </c>
      <c r="BD6" s="3">
        <f>+AVERAGE(AR3:AR43)</f>
        <v>-4.2222222222222218E-3</v>
      </c>
    </row>
    <row r="7" spans="1:56" x14ac:dyDescent="0.25">
      <c r="A7" t="str">
        <f>+sumNO3_year!A7</f>
        <v>FI0004R</v>
      </c>
      <c r="B7">
        <f>+sumNO3_year!B7</f>
        <v>0</v>
      </c>
      <c r="C7">
        <f>+sumNO3_year!C7</f>
        <v>0.05</v>
      </c>
      <c r="D7">
        <f>+sumNO3_year!D7</f>
        <v>0</v>
      </c>
      <c r="E7">
        <f>+sumNO3_year!E7</f>
        <v>0.157</v>
      </c>
      <c r="F7">
        <f>+sumNO3_year!F7</f>
        <v>-0.21299999999999999</v>
      </c>
      <c r="G7">
        <f>+sumNO3_year!G7</f>
        <v>-27</v>
      </c>
      <c r="H7">
        <f>+sumNO3_year!H7</f>
        <v>23</v>
      </c>
      <c r="I7">
        <f>+sumNO3_year!I7</f>
        <v>-4.899</v>
      </c>
      <c r="K7" t="s">
        <v>107</v>
      </c>
      <c r="L7">
        <v>0</v>
      </c>
      <c r="M7" s="24">
        <v>0.05</v>
      </c>
      <c r="N7">
        <v>-1E-3</v>
      </c>
      <c r="O7" s="25">
        <v>0.186</v>
      </c>
      <c r="P7">
        <v>-0.58399999999999996</v>
      </c>
      <c r="Q7" s="8">
        <v>-45</v>
      </c>
      <c r="R7">
        <v>23</v>
      </c>
      <c r="S7" s="8">
        <f t="shared" si="0"/>
        <v>-13.431999999999999</v>
      </c>
      <c r="U7" t="s">
        <v>107</v>
      </c>
      <c r="V7">
        <v>0</v>
      </c>
      <c r="W7" s="8">
        <v>0.05</v>
      </c>
      <c r="X7">
        <v>0</v>
      </c>
      <c r="Y7" s="8">
        <v>9.7000000000000003E-2</v>
      </c>
      <c r="Z7">
        <v>0.13800000000000001</v>
      </c>
      <c r="AA7" s="8">
        <v>7</v>
      </c>
      <c r="AB7">
        <v>23</v>
      </c>
      <c r="AC7" s="8">
        <f t="shared" si="1"/>
        <v>3.1740000000000004</v>
      </c>
      <c r="AE7" t="s">
        <v>107</v>
      </c>
      <c r="AF7">
        <v>0</v>
      </c>
      <c r="AG7" s="8">
        <v>0.05</v>
      </c>
      <c r="AH7">
        <v>-1E-3</v>
      </c>
      <c r="AI7" s="8">
        <v>0.14000000000000001</v>
      </c>
      <c r="AJ7">
        <v>-0.83799999999999997</v>
      </c>
      <c r="AK7" s="8">
        <v>-34</v>
      </c>
      <c r="AL7">
        <v>23</v>
      </c>
      <c r="AM7" s="8">
        <f t="shared" si="2"/>
        <v>-19.274000000000001</v>
      </c>
      <c r="AO7" t="s">
        <v>107</v>
      </c>
      <c r="AP7">
        <v>0</v>
      </c>
      <c r="AQ7" s="8">
        <v>0.05</v>
      </c>
      <c r="AR7">
        <v>2E-3</v>
      </c>
      <c r="AS7" s="8">
        <v>0.16900000000000001</v>
      </c>
      <c r="AT7">
        <v>1.0569999999999999</v>
      </c>
      <c r="AU7" s="8">
        <v>54</v>
      </c>
      <c r="AV7">
        <v>22</v>
      </c>
      <c r="AW7" s="8">
        <f t="shared" si="3"/>
        <v>24.311</v>
      </c>
      <c r="AY7" s="2"/>
      <c r="AZ7" s="2"/>
      <c r="BA7" s="2"/>
      <c r="BB7" s="2"/>
      <c r="BC7" s="2"/>
      <c r="BD7" s="2"/>
    </row>
    <row r="8" spans="1:56" x14ac:dyDescent="0.25">
      <c r="A8" t="str">
        <f>+sumNO3_year!A8</f>
        <v>FI0009R</v>
      </c>
      <c r="B8">
        <f>+sumNO3_year!B8</f>
        <v>1</v>
      </c>
      <c r="C8">
        <f>+sumNO3_year!C8</f>
        <v>0.05</v>
      </c>
      <c r="D8">
        <f>+sumNO3_year!D8</f>
        <v>-4.0000000000000001E-3</v>
      </c>
      <c r="E8">
        <f>+sumNO3_year!E8</f>
        <v>0.43099999999999999</v>
      </c>
      <c r="F8">
        <f>+sumNO3_year!F8</f>
        <v>-0.99099999999999999</v>
      </c>
      <c r="G8">
        <f>+sumNO3_year!G8</f>
        <v>-105</v>
      </c>
      <c r="H8">
        <f>+sumNO3_year!H8</f>
        <v>23</v>
      </c>
      <c r="I8">
        <f>+sumNO3_year!I8</f>
        <v>-22.792999999999999</v>
      </c>
      <c r="K8" t="s">
        <v>22</v>
      </c>
      <c r="L8">
        <v>0</v>
      </c>
      <c r="M8" s="24">
        <v>0.05</v>
      </c>
      <c r="N8">
        <v>-7.0000000000000001E-3</v>
      </c>
      <c r="O8" s="25">
        <v>0.51800000000000002</v>
      </c>
      <c r="P8">
        <v>-1.31</v>
      </c>
      <c r="Q8" s="8">
        <v>-69</v>
      </c>
      <c r="R8">
        <v>23</v>
      </c>
      <c r="S8" s="8">
        <f t="shared" si="0"/>
        <v>-30.130000000000003</v>
      </c>
      <c r="U8" t="s">
        <v>22</v>
      </c>
      <c r="V8">
        <v>0</v>
      </c>
      <c r="W8" s="8">
        <v>0.05</v>
      </c>
      <c r="X8">
        <v>-1E-3</v>
      </c>
      <c r="Y8" s="8">
        <v>0.373</v>
      </c>
      <c r="Z8">
        <v>-0.27200000000000002</v>
      </c>
      <c r="AA8" s="8">
        <v>-21</v>
      </c>
      <c r="AB8">
        <v>22</v>
      </c>
      <c r="AC8" s="8">
        <f t="shared" si="1"/>
        <v>-6.2560000000000002</v>
      </c>
      <c r="AE8" t="s">
        <v>22</v>
      </c>
      <c r="AF8">
        <v>0</v>
      </c>
      <c r="AG8" s="8">
        <v>0.05</v>
      </c>
      <c r="AH8">
        <v>-4.0000000000000001E-3</v>
      </c>
      <c r="AI8" s="8">
        <v>0.378</v>
      </c>
      <c r="AJ8">
        <v>-1.006</v>
      </c>
      <c r="AK8" s="8">
        <v>-27</v>
      </c>
      <c r="AL8">
        <v>19</v>
      </c>
      <c r="AM8" s="8">
        <f t="shared" si="2"/>
        <v>-23.138000000000002</v>
      </c>
      <c r="AO8" t="s">
        <v>22</v>
      </c>
      <c r="AP8">
        <v>1</v>
      </c>
      <c r="AQ8" s="8">
        <v>0.05</v>
      </c>
      <c r="AR8">
        <v>-6.0000000000000001E-3</v>
      </c>
      <c r="AS8" s="8">
        <v>0.44800000000000001</v>
      </c>
      <c r="AT8">
        <v>-1.389</v>
      </c>
      <c r="AU8" s="8">
        <v>-97</v>
      </c>
      <c r="AV8">
        <v>23</v>
      </c>
      <c r="AW8" s="8">
        <f t="shared" si="3"/>
        <v>-31.946999999999999</v>
      </c>
      <c r="AY8" s="2" t="s">
        <v>186</v>
      </c>
      <c r="AZ8" s="4">
        <f>+COUNTIFS(B3:B42,"1",D3:D42,"&lt;0")/COUNTA(A3:A42)</f>
        <v>0.44444444444444442</v>
      </c>
      <c r="BA8" s="4">
        <f>+COUNTIFS(L3:L43,"1",N3:N43,"&lt;0")/COUNTA(K3:K43)</f>
        <v>0.33333333333333331</v>
      </c>
      <c r="BB8" s="4">
        <f>+COUNTIFS(V3:V43,"1",X3:X43,"&lt;0")/COUNTA(U3:U43)</f>
        <v>0.44444444444444442</v>
      </c>
      <c r="BC8" s="4">
        <f>+COUNTIFS(AF3:AF43,"1",AH3:AH43,"&lt;0")/COUNTA(AE3:AE43)</f>
        <v>0.33333333333333331</v>
      </c>
      <c r="BD8" s="4">
        <f>+COUNTIFS(AP3:AP43,"1",AR3:AR43,"&lt;0")/COUNTA(AO3:AO43)</f>
        <v>0.27777777777777779</v>
      </c>
    </row>
    <row r="9" spans="1:56" x14ac:dyDescent="0.25">
      <c r="A9" t="str">
        <f>+sumNO3_year!A9</f>
        <v>FI0017R</v>
      </c>
      <c r="B9">
        <f>+sumNO3_year!B9</f>
        <v>1</v>
      </c>
      <c r="C9">
        <f>+sumNO3_year!C9</f>
        <v>0.05</v>
      </c>
      <c r="D9">
        <f>+sumNO3_year!D9</f>
        <v>-6.0000000000000001E-3</v>
      </c>
      <c r="E9">
        <f>+sumNO3_year!E9</f>
        <v>0.36</v>
      </c>
      <c r="F9">
        <f>+sumNO3_year!F9</f>
        <v>-1.7110000000000001</v>
      </c>
      <c r="G9">
        <f>+sumNO3_year!G9</f>
        <v>-132</v>
      </c>
      <c r="H9">
        <f>+sumNO3_year!H9</f>
        <v>23</v>
      </c>
      <c r="I9">
        <f>+sumNO3_year!I9</f>
        <v>-39.353000000000002</v>
      </c>
      <c r="K9" t="s">
        <v>23</v>
      </c>
      <c r="L9">
        <v>1</v>
      </c>
      <c r="M9" s="24">
        <v>0.05</v>
      </c>
      <c r="N9">
        <v>-0.01</v>
      </c>
      <c r="O9" s="25">
        <v>0.46400000000000002</v>
      </c>
      <c r="P9">
        <v>-2.169</v>
      </c>
      <c r="Q9" s="8">
        <v>-127</v>
      </c>
      <c r="R9">
        <v>23</v>
      </c>
      <c r="S9" s="8">
        <f t="shared" si="0"/>
        <v>-49.887</v>
      </c>
      <c r="U9" t="s">
        <v>23</v>
      </c>
      <c r="V9">
        <v>1</v>
      </c>
      <c r="W9" s="8">
        <v>0.05</v>
      </c>
      <c r="X9">
        <v>-3.0000000000000001E-3</v>
      </c>
      <c r="Y9" s="8">
        <v>0.26800000000000002</v>
      </c>
      <c r="Z9">
        <v>-1.2769999999999999</v>
      </c>
      <c r="AA9" s="8">
        <v>-91</v>
      </c>
      <c r="AB9">
        <v>22</v>
      </c>
      <c r="AC9" s="8">
        <f t="shared" si="1"/>
        <v>-29.370999999999999</v>
      </c>
      <c r="AE9" t="s">
        <v>23</v>
      </c>
      <c r="AF9">
        <v>1</v>
      </c>
      <c r="AG9" s="8">
        <v>0.05</v>
      </c>
      <c r="AH9">
        <v>-6.0000000000000001E-3</v>
      </c>
      <c r="AI9" s="8">
        <v>0.316</v>
      </c>
      <c r="AJ9">
        <v>-1.994</v>
      </c>
      <c r="AK9" s="8">
        <v>-117</v>
      </c>
      <c r="AL9">
        <v>22</v>
      </c>
      <c r="AM9" s="8">
        <f t="shared" si="2"/>
        <v>-45.862000000000002</v>
      </c>
      <c r="AO9" t="s">
        <v>23</v>
      </c>
      <c r="AP9">
        <v>0</v>
      </c>
      <c r="AQ9" s="8">
        <v>0.05</v>
      </c>
      <c r="AR9">
        <v>-5.0000000000000001E-3</v>
      </c>
      <c r="AS9" s="8">
        <v>0.38300000000000001</v>
      </c>
      <c r="AT9">
        <v>-1.1830000000000001</v>
      </c>
      <c r="AU9" s="8">
        <v>-69</v>
      </c>
      <c r="AV9">
        <v>23</v>
      </c>
      <c r="AW9" s="8">
        <f t="shared" si="3"/>
        <v>-27.209</v>
      </c>
      <c r="AY9" s="2" t="s">
        <v>187</v>
      </c>
      <c r="AZ9" s="4">
        <f>+COUNTIFS(B3:B42,"1",D3:D42,"&gt;0")/COUNTA(A3:A42)</f>
        <v>0</v>
      </c>
      <c r="BA9" s="4">
        <f>+COUNTIFS(L3:L43,"1",N3:N43,"&gt;0")/COUNTA(K3:K43)</f>
        <v>0</v>
      </c>
      <c r="BB9" s="4">
        <f>+COUNTIFS(V3:V43,"1",X3:X43,"&gt;0")/COUNTA(U3:U43)</f>
        <v>0</v>
      </c>
      <c r="BC9" s="4">
        <f>+COUNTIFS(AF3:AF43,"1",AH3:AH43,"&gt;0")/COUNTA(AE3:AE43)</f>
        <v>0</v>
      </c>
      <c r="BD9" s="4">
        <f>+COUNTIFS(AP3:AP40,"1",AR3:AR40,"&gt;0")/COUNTA(AO3:AO40)</f>
        <v>0.1111111111111111</v>
      </c>
    </row>
    <row r="10" spans="1:56" x14ac:dyDescent="0.25">
      <c r="A10" t="str">
        <f>+sumNO3_year!A10</f>
        <v>FI0022R</v>
      </c>
      <c r="B10">
        <f>+sumNO3_year!B10</f>
        <v>1</v>
      </c>
      <c r="C10">
        <f>+sumNO3_year!C10</f>
        <v>0.05</v>
      </c>
      <c r="D10">
        <f>+sumNO3_year!D10</f>
        <v>-1E-3</v>
      </c>
      <c r="E10">
        <f>+sumNO3_year!E10</f>
        <v>7.5999999999999998E-2</v>
      </c>
      <c r="F10">
        <f>+sumNO3_year!F10</f>
        <v>-1.3160000000000001</v>
      </c>
      <c r="G10">
        <f>+sumNO3_year!G10</f>
        <v>-95</v>
      </c>
      <c r="H10">
        <f>+sumNO3_year!H10</f>
        <v>23</v>
      </c>
      <c r="I10">
        <f>+sumNO3_year!I10</f>
        <v>-30.268000000000001</v>
      </c>
      <c r="K10" t="s">
        <v>24</v>
      </c>
      <c r="L10">
        <v>1</v>
      </c>
      <c r="M10" s="24">
        <v>0.05</v>
      </c>
      <c r="N10">
        <v>-2E-3</v>
      </c>
      <c r="O10" s="25">
        <v>9.6000000000000002E-2</v>
      </c>
      <c r="P10">
        <v>-1.7949999999999999</v>
      </c>
      <c r="Q10" s="8">
        <v>-84</v>
      </c>
      <c r="R10">
        <v>23</v>
      </c>
      <c r="S10" s="8">
        <f t="shared" si="0"/>
        <v>-41.284999999999997</v>
      </c>
      <c r="U10" t="s">
        <v>24</v>
      </c>
      <c r="V10">
        <v>0</v>
      </c>
      <c r="W10" s="8">
        <v>0.05</v>
      </c>
      <c r="X10">
        <v>0</v>
      </c>
      <c r="Y10" s="8">
        <v>4.8000000000000001E-2</v>
      </c>
      <c r="Z10">
        <v>-0.61599999999999999</v>
      </c>
      <c r="AA10" s="8">
        <v>-29</v>
      </c>
      <c r="AB10">
        <v>23</v>
      </c>
      <c r="AC10" s="8">
        <f t="shared" si="1"/>
        <v>-14.167999999999999</v>
      </c>
      <c r="AE10" t="s">
        <v>24</v>
      </c>
      <c r="AF10">
        <v>1</v>
      </c>
      <c r="AG10" s="8">
        <v>0.05</v>
      </c>
      <c r="AH10">
        <v>-1E-3</v>
      </c>
      <c r="AI10" s="8">
        <v>5.8000000000000003E-2</v>
      </c>
      <c r="AJ10">
        <v>-1.9430000000000001</v>
      </c>
      <c r="AK10" s="8">
        <v>-77</v>
      </c>
      <c r="AL10">
        <v>22</v>
      </c>
      <c r="AM10" s="8">
        <f t="shared" si="2"/>
        <v>-44.689</v>
      </c>
      <c r="AO10" t="s">
        <v>24</v>
      </c>
      <c r="AP10">
        <v>0</v>
      </c>
      <c r="AQ10" s="8">
        <v>0.05</v>
      </c>
      <c r="AR10">
        <v>-1E-3</v>
      </c>
      <c r="AS10" s="8">
        <v>9.6000000000000002E-2</v>
      </c>
      <c r="AT10">
        <v>-0.91700000000000004</v>
      </c>
      <c r="AU10" s="8">
        <v>-31</v>
      </c>
      <c r="AV10">
        <v>23</v>
      </c>
      <c r="AW10" s="8">
        <f t="shared" si="3"/>
        <v>-21.091000000000001</v>
      </c>
      <c r="AZ10" s="4"/>
      <c r="BA10" s="4"/>
      <c r="BB10" s="4"/>
    </row>
    <row r="11" spans="1:56" x14ac:dyDescent="0.25">
      <c r="A11" t="str">
        <f>+sumNO3_year!A11</f>
        <v>GB0014R</v>
      </c>
      <c r="B11">
        <f>+sumNO3_year!B11</f>
        <v>1</v>
      </c>
      <c r="C11">
        <f>+sumNO3_year!C11</f>
        <v>0.05</v>
      </c>
      <c r="D11">
        <f>+sumNO3_year!D11</f>
        <v>-2.1000000000000001E-2</v>
      </c>
      <c r="E11">
        <f>+sumNO3_year!E11</f>
        <v>0.93100000000000005</v>
      </c>
      <c r="F11">
        <f>+sumNO3_year!F11</f>
        <v>-2.2029999999999998</v>
      </c>
      <c r="G11">
        <f>+sumNO3_year!G11</f>
        <v>-87</v>
      </c>
      <c r="H11">
        <f>+sumNO3_year!H11</f>
        <v>19</v>
      </c>
      <c r="I11">
        <f>+sumNO3_year!I11</f>
        <v>-50.668999999999997</v>
      </c>
      <c r="K11" t="s">
        <v>96</v>
      </c>
      <c r="L11">
        <v>1</v>
      </c>
      <c r="M11" s="24">
        <v>0.05</v>
      </c>
      <c r="N11">
        <v>-1.6E-2</v>
      </c>
      <c r="O11" s="25">
        <v>0.94199999999999995</v>
      </c>
      <c r="P11">
        <v>-1.66</v>
      </c>
      <c r="Q11" s="8">
        <v>-71</v>
      </c>
      <c r="R11">
        <v>19</v>
      </c>
      <c r="S11" s="8">
        <f t="shared" si="0"/>
        <v>-38.18</v>
      </c>
      <c r="U11" t="s">
        <v>96</v>
      </c>
      <c r="V11">
        <v>1</v>
      </c>
      <c r="W11" s="8">
        <v>0.05</v>
      </c>
      <c r="X11">
        <v>-1.9E-2</v>
      </c>
      <c r="Y11" s="8">
        <v>0.71599999999999997</v>
      </c>
      <c r="Z11">
        <v>-2.6389999999999998</v>
      </c>
      <c r="AA11" s="8">
        <v>-88</v>
      </c>
      <c r="AB11">
        <v>19</v>
      </c>
      <c r="AC11" s="8">
        <f t="shared" si="1"/>
        <v>-60.696999999999996</v>
      </c>
      <c r="AE11" t="s">
        <v>96</v>
      </c>
      <c r="AF11">
        <v>1</v>
      </c>
      <c r="AG11" s="8">
        <v>0.05</v>
      </c>
      <c r="AH11">
        <v>-2.3E-2</v>
      </c>
      <c r="AI11" s="8">
        <v>0.93600000000000005</v>
      </c>
      <c r="AJ11">
        <v>-2.415</v>
      </c>
      <c r="AK11" s="8">
        <v>-68</v>
      </c>
      <c r="AL11">
        <v>17</v>
      </c>
      <c r="AM11" s="8">
        <f t="shared" si="2"/>
        <v>-55.545000000000002</v>
      </c>
      <c r="AO11" t="s">
        <v>96</v>
      </c>
      <c r="AP11">
        <v>1</v>
      </c>
      <c r="AQ11" s="8">
        <v>0.05</v>
      </c>
      <c r="AR11">
        <v>-0.02</v>
      </c>
      <c r="AS11" s="8">
        <v>0.87</v>
      </c>
      <c r="AT11">
        <v>-2.2999999999999998</v>
      </c>
      <c r="AU11" s="8">
        <v>-53</v>
      </c>
      <c r="AV11">
        <v>18</v>
      </c>
      <c r="AW11" s="8">
        <f t="shared" si="3"/>
        <v>-52.9</v>
      </c>
      <c r="AZ11" s="4"/>
      <c r="BA11" s="4"/>
      <c r="BB11" s="4"/>
    </row>
    <row r="12" spans="1:56" x14ac:dyDescent="0.25">
      <c r="A12" t="str">
        <f>+sumNO3_year!A12</f>
        <v>HU0002R</v>
      </c>
      <c r="B12">
        <f>+sumNO3_year!B12</f>
        <v>1</v>
      </c>
      <c r="C12">
        <f>+sumNO3_year!C12</f>
        <v>0.05</v>
      </c>
      <c r="D12">
        <f>+sumNO3_year!D12</f>
        <v>-8.0000000000000002E-3</v>
      </c>
      <c r="E12">
        <f>+sumNO3_year!E12</f>
        <v>0.97199999999999998</v>
      </c>
      <c r="F12">
        <f>+sumNO3_year!F12</f>
        <v>-0.85299999999999998</v>
      </c>
      <c r="G12">
        <f>+sumNO3_year!G12</f>
        <v>-76</v>
      </c>
      <c r="H12">
        <f>+sumNO3_year!H12</f>
        <v>23</v>
      </c>
      <c r="I12">
        <f>+sumNO3_year!I12</f>
        <v>-19.619</v>
      </c>
      <c r="K12" t="s">
        <v>26</v>
      </c>
      <c r="L12">
        <v>0</v>
      </c>
      <c r="M12" s="24">
        <v>0.05</v>
      </c>
      <c r="N12">
        <v>-0.01</v>
      </c>
      <c r="O12" s="25">
        <v>0.94799999999999995</v>
      </c>
      <c r="P12">
        <v>-1.024</v>
      </c>
      <c r="Q12" s="8">
        <v>-34</v>
      </c>
      <c r="R12">
        <v>21</v>
      </c>
      <c r="S12" s="8">
        <f t="shared" si="0"/>
        <v>-23.552</v>
      </c>
      <c r="U12" t="s">
        <v>26</v>
      </c>
      <c r="V12">
        <v>0</v>
      </c>
      <c r="W12" s="8">
        <v>0.05</v>
      </c>
      <c r="X12">
        <v>-6.0000000000000001E-3</v>
      </c>
      <c r="Y12" s="8">
        <v>0.59</v>
      </c>
      <c r="Z12">
        <v>-0.98799999999999999</v>
      </c>
      <c r="AA12" s="8">
        <v>-45</v>
      </c>
      <c r="AB12">
        <v>20</v>
      </c>
      <c r="AC12" s="8">
        <f t="shared" si="1"/>
        <v>-22.724</v>
      </c>
      <c r="AE12" t="s">
        <v>26</v>
      </c>
      <c r="AF12">
        <v>1</v>
      </c>
      <c r="AG12" s="8">
        <v>0.05</v>
      </c>
      <c r="AH12">
        <v>-2.1000000000000001E-2</v>
      </c>
      <c r="AI12" s="8">
        <v>1.1240000000000001</v>
      </c>
      <c r="AJ12">
        <v>-1.8979999999999999</v>
      </c>
      <c r="AK12" s="8">
        <v>-70</v>
      </c>
      <c r="AL12">
        <v>20</v>
      </c>
      <c r="AM12" s="8">
        <f t="shared" si="2"/>
        <v>-43.653999999999996</v>
      </c>
      <c r="AO12" t="s">
        <v>26</v>
      </c>
      <c r="AP12">
        <v>0</v>
      </c>
      <c r="AQ12" s="8">
        <v>0.05</v>
      </c>
      <c r="AR12">
        <v>-3.0000000000000001E-3</v>
      </c>
      <c r="AS12" s="8">
        <v>1.319</v>
      </c>
      <c r="AT12">
        <v>-0.19400000000000001</v>
      </c>
      <c r="AU12" s="8">
        <v>-6</v>
      </c>
      <c r="AV12">
        <v>20</v>
      </c>
      <c r="AW12" s="8">
        <f t="shared" si="3"/>
        <v>-4.4619999999999997</v>
      </c>
    </row>
    <row r="13" spans="1:56" x14ac:dyDescent="0.25">
      <c r="A13" t="str">
        <f>+sumNO3_year!A13</f>
        <v>NO0001R</v>
      </c>
      <c r="B13">
        <f>+sumNO3_year!B13</f>
        <v>0</v>
      </c>
      <c r="C13">
        <f>+sumNO3_year!C13</f>
        <v>0.05</v>
      </c>
      <c r="D13">
        <f>+sumNO3_year!D13</f>
        <v>2E-3</v>
      </c>
      <c r="E13">
        <f>+sumNO3_year!E13</f>
        <v>0.23799999999999999</v>
      </c>
      <c r="F13">
        <f>+sumNO3_year!F13</f>
        <v>0.63</v>
      </c>
      <c r="G13">
        <f>+sumNO3_year!G13</f>
        <v>13</v>
      </c>
      <c r="H13">
        <f>+sumNO3_year!H13</f>
        <v>23</v>
      </c>
      <c r="I13">
        <f>+sumNO3_year!I13</f>
        <v>14.49</v>
      </c>
      <c r="K13" t="s">
        <v>111</v>
      </c>
      <c r="L13">
        <v>0</v>
      </c>
      <c r="M13" s="24">
        <v>0.05</v>
      </c>
      <c r="N13">
        <v>2E-3</v>
      </c>
      <c r="O13" s="25">
        <v>0.33</v>
      </c>
      <c r="P13">
        <v>0.64100000000000001</v>
      </c>
      <c r="Q13" s="8">
        <v>19</v>
      </c>
      <c r="R13">
        <v>22</v>
      </c>
      <c r="S13" s="8">
        <f t="shared" si="0"/>
        <v>14.743</v>
      </c>
      <c r="U13" t="s">
        <v>111</v>
      </c>
      <c r="V13">
        <v>0</v>
      </c>
      <c r="W13" s="8">
        <v>0.05</v>
      </c>
      <c r="X13">
        <v>-1E-3</v>
      </c>
      <c r="Y13" s="8">
        <v>0.24</v>
      </c>
      <c r="Z13">
        <v>-0.309</v>
      </c>
      <c r="AA13" s="8">
        <v>-11</v>
      </c>
      <c r="AB13">
        <v>23</v>
      </c>
      <c r="AC13" s="8">
        <f t="shared" si="1"/>
        <v>-7.1070000000000002</v>
      </c>
      <c r="AE13" t="s">
        <v>111</v>
      </c>
      <c r="AF13">
        <v>0</v>
      </c>
      <c r="AG13" s="8">
        <v>0.05</v>
      </c>
      <c r="AH13">
        <v>3.0000000000000001E-3</v>
      </c>
      <c r="AI13" s="8">
        <v>0.2</v>
      </c>
      <c r="AJ13">
        <v>1.6779999999999999</v>
      </c>
      <c r="AK13" s="8">
        <v>21</v>
      </c>
      <c r="AL13">
        <v>22</v>
      </c>
      <c r="AM13" s="8">
        <f t="shared" si="2"/>
        <v>38.594000000000001</v>
      </c>
      <c r="AO13" t="s">
        <v>111</v>
      </c>
      <c r="AP13">
        <v>0</v>
      </c>
      <c r="AQ13" s="8">
        <v>0.05</v>
      </c>
      <c r="AR13">
        <v>3.0000000000000001E-3</v>
      </c>
      <c r="AS13" s="8">
        <v>0.21</v>
      </c>
      <c r="AT13">
        <v>1.4450000000000001</v>
      </c>
      <c r="AU13" s="8">
        <v>26</v>
      </c>
      <c r="AV13">
        <v>22</v>
      </c>
      <c r="AW13" s="8">
        <f t="shared" si="3"/>
        <v>33.234999999999999</v>
      </c>
    </row>
    <row r="14" spans="1:56" x14ac:dyDescent="0.25">
      <c r="A14" t="str">
        <f>+sumNO3_year!A14</f>
        <v>NO0039R</v>
      </c>
      <c r="B14">
        <f>+sumNO3_year!B14</f>
        <v>0</v>
      </c>
      <c r="C14">
        <f>+sumNO3_year!C14</f>
        <v>0.05</v>
      </c>
      <c r="D14">
        <f>+sumNO3_year!D14</f>
        <v>2E-3</v>
      </c>
      <c r="E14">
        <f>+sumNO3_year!E14</f>
        <v>0.06</v>
      </c>
      <c r="F14">
        <f>+sumNO3_year!F14</f>
        <v>3.1059999999999999</v>
      </c>
      <c r="G14">
        <f>+sumNO3_year!G14</f>
        <v>73</v>
      </c>
      <c r="H14">
        <f>+sumNO3_year!H14</f>
        <v>23</v>
      </c>
      <c r="I14">
        <f>+sumNO3_year!I14</f>
        <v>71.438000000000002</v>
      </c>
      <c r="K14" t="s">
        <v>35</v>
      </c>
      <c r="L14">
        <v>0</v>
      </c>
      <c r="M14" s="24">
        <v>0.05</v>
      </c>
      <c r="N14">
        <v>4.0000000000000001E-3</v>
      </c>
      <c r="O14" s="25">
        <v>7.2999999999999995E-2</v>
      </c>
      <c r="P14">
        <v>5.266</v>
      </c>
      <c r="Q14" s="8">
        <v>65</v>
      </c>
      <c r="R14">
        <v>22</v>
      </c>
      <c r="S14" s="8">
        <f t="shared" si="0"/>
        <v>121.11799999999999</v>
      </c>
      <c r="U14" t="s">
        <v>35</v>
      </c>
      <c r="V14">
        <v>0</v>
      </c>
      <c r="W14" s="8">
        <v>0.05</v>
      </c>
      <c r="X14">
        <v>-1E-3</v>
      </c>
      <c r="Y14" s="8">
        <v>9.0999999999999998E-2</v>
      </c>
      <c r="Z14">
        <v>-1.399</v>
      </c>
      <c r="AA14" s="8">
        <v>-37</v>
      </c>
      <c r="AB14">
        <v>22</v>
      </c>
      <c r="AC14" s="8">
        <f t="shared" si="1"/>
        <v>-32.177</v>
      </c>
      <c r="AE14" t="s">
        <v>35</v>
      </c>
      <c r="AF14">
        <v>0</v>
      </c>
      <c r="AG14" s="8">
        <v>0.05</v>
      </c>
      <c r="AH14">
        <v>1E-3</v>
      </c>
      <c r="AI14" s="8">
        <v>3.6999999999999998E-2</v>
      </c>
      <c r="AJ14">
        <v>3.948</v>
      </c>
      <c r="AK14" s="8">
        <v>51</v>
      </c>
      <c r="AL14">
        <v>22</v>
      </c>
      <c r="AM14" s="8">
        <f t="shared" si="2"/>
        <v>90.804000000000002</v>
      </c>
      <c r="AO14" s="26" t="s">
        <v>35</v>
      </c>
      <c r="AP14" s="26">
        <v>1</v>
      </c>
      <c r="AQ14" s="27">
        <v>0.05</v>
      </c>
      <c r="AR14" s="26">
        <v>2E-3</v>
      </c>
      <c r="AS14" s="27">
        <v>0.04</v>
      </c>
      <c r="AT14" s="26">
        <v>5.976</v>
      </c>
      <c r="AU14" s="27">
        <v>80</v>
      </c>
      <c r="AV14" s="26">
        <v>21</v>
      </c>
      <c r="AW14" s="27">
        <f t="shared" si="3"/>
        <v>137.44800000000001</v>
      </c>
    </row>
    <row r="15" spans="1:56" x14ac:dyDescent="0.25">
      <c r="A15" t="str">
        <f>+sumNO3_year!A15</f>
        <v>NO0042G</v>
      </c>
      <c r="B15">
        <f>+sumNO3_year!B15</f>
        <v>0</v>
      </c>
      <c r="C15">
        <f>+sumNO3_year!C15</f>
        <v>0.05</v>
      </c>
      <c r="D15">
        <f>+sumNO3_year!D15</f>
        <v>2E-3</v>
      </c>
      <c r="E15">
        <f>+sumNO3_year!E15</f>
        <v>4.7E-2</v>
      </c>
      <c r="F15">
        <f>+sumNO3_year!F15</f>
        <v>5.319</v>
      </c>
      <c r="G15">
        <f>+sumNO3_year!G15</f>
        <v>56</v>
      </c>
      <c r="H15">
        <f>+sumNO3_year!H15</f>
        <v>20</v>
      </c>
      <c r="I15">
        <f>+sumNO3_year!I15</f>
        <v>122.337</v>
      </c>
      <c r="K15" t="s">
        <v>36</v>
      </c>
      <c r="L15">
        <v>0</v>
      </c>
      <c r="M15" s="24">
        <v>0.05</v>
      </c>
      <c r="N15">
        <v>1E-3</v>
      </c>
      <c r="O15" s="25">
        <v>4.7E-2</v>
      </c>
      <c r="P15">
        <v>2.5750000000000002</v>
      </c>
      <c r="Q15" s="8">
        <v>34</v>
      </c>
      <c r="R15">
        <v>20</v>
      </c>
      <c r="S15" s="8">
        <f t="shared" si="0"/>
        <v>59.225000000000001</v>
      </c>
      <c r="U15" t="s">
        <v>36</v>
      </c>
      <c r="V15">
        <v>0</v>
      </c>
      <c r="W15" s="8">
        <v>0.05</v>
      </c>
      <c r="X15">
        <v>1E-3</v>
      </c>
      <c r="Y15" s="8">
        <v>0.05</v>
      </c>
      <c r="Z15">
        <v>1.2549999999999999</v>
      </c>
      <c r="AA15" s="8">
        <v>12</v>
      </c>
      <c r="AB15">
        <v>21</v>
      </c>
      <c r="AC15" s="8">
        <f t="shared" si="1"/>
        <v>28.864999999999998</v>
      </c>
      <c r="AE15" t="s">
        <v>36</v>
      </c>
      <c r="AF15">
        <v>0</v>
      </c>
      <c r="AG15" s="8">
        <v>0.05</v>
      </c>
      <c r="AH15">
        <v>1E-3</v>
      </c>
      <c r="AI15" s="8">
        <v>3.9E-2</v>
      </c>
      <c r="AJ15">
        <v>3.4470000000000001</v>
      </c>
      <c r="AK15" s="8">
        <v>40</v>
      </c>
      <c r="AL15">
        <v>20</v>
      </c>
      <c r="AM15" s="8">
        <f t="shared" si="2"/>
        <v>79.281000000000006</v>
      </c>
      <c r="AO15" s="26" t="s">
        <v>36</v>
      </c>
      <c r="AP15" s="26">
        <v>0</v>
      </c>
      <c r="AQ15" s="27">
        <v>0.05</v>
      </c>
      <c r="AR15" s="26">
        <v>2E-3</v>
      </c>
      <c r="AS15" s="27">
        <v>3.9E-2</v>
      </c>
      <c r="AT15" s="26">
        <v>4.6269999999999998</v>
      </c>
      <c r="AU15" s="27">
        <v>64</v>
      </c>
      <c r="AV15" s="26">
        <v>21</v>
      </c>
      <c r="AW15" s="27">
        <f t="shared" si="3"/>
        <v>106.42099999999999</v>
      </c>
    </row>
    <row r="16" spans="1:56" x14ac:dyDescent="0.25">
      <c r="A16" t="str">
        <f>+sumNO3_year!A16</f>
        <v>PL0002R</v>
      </c>
      <c r="B16">
        <f>+sumNO3_year!B16</f>
        <v>0</v>
      </c>
      <c r="C16">
        <f>+sumNO3_year!C16</f>
        <v>0.05</v>
      </c>
      <c r="D16">
        <f>+sumNO3_year!D16</f>
        <v>-3.0000000000000001E-3</v>
      </c>
      <c r="E16">
        <f>+sumNO3_year!E16</f>
        <v>0.85699999999999998</v>
      </c>
      <c r="F16">
        <f>+sumNO3_year!F16</f>
        <v>-0.4</v>
      </c>
      <c r="G16">
        <f>+sumNO3_year!G16</f>
        <v>-35</v>
      </c>
      <c r="H16">
        <f>+sumNO3_year!H16</f>
        <v>22</v>
      </c>
      <c r="I16">
        <f>+sumNO3_year!I16</f>
        <v>-9.2000000000000011</v>
      </c>
      <c r="K16" t="s">
        <v>37</v>
      </c>
      <c r="L16">
        <v>0</v>
      </c>
      <c r="M16" s="24">
        <v>0.05</v>
      </c>
      <c r="N16">
        <v>-7.0000000000000001E-3</v>
      </c>
      <c r="O16" s="25">
        <v>0.89</v>
      </c>
      <c r="P16">
        <v>-0.751</v>
      </c>
      <c r="Q16" s="8">
        <v>-28</v>
      </c>
      <c r="R16">
        <v>20</v>
      </c>
      <c r="S16" s="8">
        <f t="shared" si="0"/>
        <v>-17.273</v>
      </c>
      <c r="U16" t="s">
        <v>37</v>
      </c>
      <c r="V16">
        <v>1</v>
      </c>
      <c r="W16" s="8">
        <v>0.05</v>
      </c>
      <c r="X16">
        <v>-8.0000000000000002E-3</v>
      </c>
      <c r="Y16" s="8">
        <v>0.54800000000000004</v>
      </c>
      <c r="Z16">
        <v>-1.52</v>
      </c>
      <c r="AA16" s="8">
        <v>-92</v>
      </c>
      <c r="AB16">
        <v>21</v>
      </c>
      <c r="AC16" s="8">
        <f t="shared" si="1"/>
        <v>-34.96</v>
      </c>
      <c r="AE16" t="s">
        <v>37</v>
      </c>
      <c r="AF16">
        <v>0</v>
      </c>
      <c r="AG16" s="8">
        <v>0.05</v>
      </c>
      <c r="AH16">
        <v>-7.0000000000000001E-3</v>
      </c>
      <c r="AI16" s="8">
        <v>0.95199999999999996</v>
      </c>
      <c r="AJ16">
        <v>-0.77200000000000002</v>
      </c>
      <c r="AK16" s="8">
        <v>-53</v>
      </c>
      <c r="AL16">
        <v>22</v>
      </c>
      <c r="AM16" s="8">
        <f t="shared" si="2"/>
        <v>-17.756</v>
      </c>
      <c r="AO16" t="s">
        <v>37</v>
      </c>
      <c r="AP16">
        <v>0</v>
      </c>
      <c r="AQ16" s="8">
        <v>0.05</v>
      </c>
      <c r="AR16">
        <v>4.0000000000000001E-3</v>
      </c>
      <c r="AS16" s="8">
        <v>1.012</v>
      </c>
      <c r="AT16">
        <v>0.40899999999999997</v>
      </c>
      <c r="AU16" s="8">
        <v>30</v>
      </c>
      <c r="AV16">
        <v>21</v>
      </c>
      <c r="AW16" s="8">
        <f t="shared" si="3"/>
        <v>9.407</v>
      </c>
    </row>
    <row r="17" spans="1:49" x14ac:dyDescent="0.25">
      <c r="A17" t="str">
        <f>+sumNO3_year!A17</f>
        <v>PL0003R</v>
      </c>
      <c r="B17">
        <f>+sumNO3_year!B17</f>
        <v>0</v>
      </c>
      <c r="C17">
        <f>+sumNO3_year!C17</f>
        <v>0.05</v>
      </c>
      <c r="D17">
        <f>+sumNO3_year!D17</f>
        <v>5.0000000000000001E-3</v>
      </c>
      <c r="E17">
        <f>+sumNO3_year!E17</f>
        <v>0.29599999999999999</v>
      </c>
      <c r="F17">
        <f>+sumNO3_year!F17</f>
        <v>1.601</v>
      </c>
      <c r="G17">
        <f>+sumNO3_year!G17</f>
        <v>55</v>
      </c>
      <c r="H17">
        <f>+sumNO3_year!H17</f>
        <v>22</v>
      </c>
      <c r="I17">
        <f>+sumNO3_year!I17</f>
        <v>36.823</v>
      </c>
      <c r="K17" t="s">
        <v>38</v>
      </c>
      <c r="L17">
        <v>0</v>
      </c>
      <c r="M17" s="24">
        <v>0.05</v>
      </c>
      <c r="N17">
        <v>4.0000000000000001E-3</v>
      </c>
      <c r="O17" s="25">
        <v>0.3</v>
      </c>
      <c r="P17">
        <v>1.3240000000000001</v>
      </c>
      <c r="Q17" s="8">
        <v>34</v>
      </c>
      <c r="R17">
        <v>21</v>
      </c>
      <c r="S17" s="8">
        <f t="shared" si="0"/>
        <v>30.452000000000002</v>
      </c>
      <c r="U17" t="s">
        <v>38</v>
      </c>
      <c r="V17">
        <v>0</v>
      </c>
      <c r="W17" s="8">
        <v>0.05</v>
      </c>
      <c r="X17">
        <v>7.0000000000000001E-3</v>
      </c>
      <c r="Y17" s="8">
        <v>0.31900000000000001</v>
      </c>
      <c r="Z17">
        <v>2.1389999999999998</v>
      </c>
      <c r="AA17" s="8">
        <v>60</v>
      </c>
      <c r="AB17">
        <v>21</v>
      </c>
      <c r="AC17" s="8">
        <f t="shared" si="1"/>
        <v>49.196999999999996</v>
      </c>
      <c r="AE17" t="s">
        <v>38</v>
      </c>
      <c r="AF17">
        <v>0</v>
      </c>
      <c r="AG17" s="8">
        <v>0.05</v>
      </c>
      <c r="AH17">
        <v>8.0000000000000002E-3</v>
      </c>
      <c r="AI17" s="8">
        <v>0.22700000000000001</v>
      </c>
      <c r="AJ17">
        <v>3.649</v>
      </c>
      <c r="AK17" s="8">
        <v>56</v>
      </c>
      <c r="AL17">
        <v>21</v>
      </c>
      <c r="AM17" s="8">
        <f t="shared" si="2"/>
        <v>83.927000000000007</v>
      </c>
      <c r="AO17" s="26" t="s">
        <v>38</v>
      </c>
      <c r="AP17" s="26">
        <v>1</v>
      </c>
      <c r="AQ17" s="27">
        <v>0.05</v>
      </c>
      <c r="AR17" s="26">
        <v>1.0999999999999999E-2</v>
      </c>
      <c r="AS17" s="27">
        <v>0.109</v>
      </c>
      <c r="AT17" s="26">
        <v>10.202</v>
      </c>
      <c r="AU17" s="27">
        <v>76</v>
      </c>
      <c r="AV17" s="26">
        <v>20</v>
      </c>
      <c r="AW17" s="27">
        <f t="shared" si="3"/>
        <v>234.64599999999999</v>
      </c>
    </row>
    <row r="18" spans="1:49" x14ac:dyDescent="0.25">
      <c r="A18" t="str">
        <f>+sumNO3_year!A18</f>
        <v>SE0002R</v>
      </c>
      <c r="B18">
        <f>+sumNO3_year!B18</f>
        <v>0</v>
      </c>
      <c r="C18">
        <f>+sumNO3_year!C18</f>
        <v>0.05</v>
      </c>
      <c r="D18">
        <f>+sumNO3_year!D18</f>
        <v>-4.0000000000000001E-3</v>
      </c>
      <c r="E18">
        <f>+sumNO3_year!E18</f>
        <v>0.64500000000000002</v>
      </c>
      <c r="F18">
        <f>+sumNO3_year!F18</f>
        <v>-0.67500000000000004</v>
      </c>
      <c r="G18">
        <f>+sumNO3_year!G18</f>
        <v>-34</v>
      </c>
      <c r="H18">
        <f>+sumNO3_year!H18</f>
        <v>23</v>
      </c>
      <c r="I18">
        <f>+sumNO3_year!I18</f>
        <v>-15.525</v>
      </c>
      <c r="K18" t="s">
        <v>194</v>
      </c>
      <c r="L18">
        <v>0</v>
      </c>
      <c r="M18" s="24">
        <v>0.05</v>
      </c>
      <c r="N18">
        <v>-5.0000000000000001E-3</v>
      </c>
      <c r="O18" s="25">
        <v>0.77100000000000002</v>
      </c>
      <c r="P18">
        <v>-0.60599999999999998</v>
      </c>
      <c r="Q18" s="8">
        <v>-27</v>
      </c>
      <c r="R18">
        <v>23</v>
      </c>
      <c r="S18" s="8">
        <f t="shared" si="0"/>
        <v>-13.937999999999999</v>
      </c>
      <c r="U18" t="s">
        <v>194</v>
      </c>
      <c r="V18">
        <v>0</v>
      </c>
      <c r="W18" s="8">
        <v>0.05</v>
      </c>
      <c r="X18">
        <v>-2E-3</v>
      </c>
      <c r="Y18" s="8">
        <v>0.5</v>
      </c>
      <c r="Z18">
        <v>-0.36399999999999999</v>
      </c>
      <c r="AA18" s="8">
        <v>-31</v>
      </c>
      <c r="AB18">
        <v>23</v>
      </c>
      <c r="AC18" s="8">
        <f t="shared" si="1"/>
        <v>-8.3719999999999999</v>
      </c>
      <c r="AE18" t="s">
        <v>194</v>
      </c>
      <c r="AF18">
        <v>0</v>
      </c>
      <c r="AG18" s="8">
        <v>0.05</v>
      </c>
      <c r="AH18">
        <v>-1E-3</v>
      </c>
      <c r="AI18" s="8">
        <v>0.504</v>
      </c>
      <c r="AJ18">
        <v>-0.17499999999999999</v>
      </c>
      <c r="AK18" s="8">
        <v>-7</v>
      </c>
      <c r="AL18">
        <v>23</v>
      </c>
      <c r="AM18" s="8">
        <f t="shared" si="2"/>
        <v>-4.0249999999999995</v>
      </c>
      <c r="AO18" t="s">
        <v>194</v>
      </c>
      <c r="AP18">
        <v>0</v>
      </c>
      <c r="AQ18" s="8">
        <v>0.05</v>
      </c>
      <c r="AR18">
        <v>-8.0000000000000002E-3</v>
      </c>
      <c r="AS18" s="8">
        <v>0.66200000000000003</v>
      </c>
      <c r="AT18">
        <v>-1.1830000000000001</v>
      </c>
      <c r="AU18" s="8">
        <v>-65</v>
      </c>
      <c r="AV18">
        <v>22</v>
      </c>
      <c r="AW18" s="8">
        <f t="shared" si="3"/>
        <v>-27.209</v>
      </c>
    </row>
    <row r="19" spans="1:49" x14ac:dyDescent="0.25">
      <c r="A19" t="str">
        <f>+sumNO3_year!A19</f>
        <v>SE0005R</v>
      </c>
      <c r="B19">
        <f>+sumNO3_year!B19</f>
        <v>0</v>
      </c>
      <c r="C19">
        <f>+sumNO3_year!C19</f>
        <v>0.05</v>
      </c>
      <c r="D19">
        <f>+sumNO3_year!D19</f>
        <v>0</v>
      </c>
      <c r="E19">
        <f>+sumNO3_year!E19</f>
        <v>0.05</v>
      </c>
      <c r="F19">
        <f>+sumNO3_year!F19</f>
        <v>0</v>
      </c>
      <c r="G19">
        <f>+sumNO3_year!G19</f>
        <v>0</v>
      </c>
      <c r="H19">
        <f>+sumNO3_year!H19</f>
        <v>23</v>
      </c>
      <c r="I19">
        <f>+sumNO3_year!I19</f>
        <v>0</v>
      </c>
      <c r="K19" t="s">
        <v>41</v>
      </c>
      <c r="L19">
        <v>0</v>
      </c>
      <c r="M19" s="24">
        <v>0.05</v>
      </c>
      <c r="N19">
        <v>0</v>
      </c>
      <c r="O19" s="25">
        <v>6.4000000000000001E-2</v>
      </c>
      <c r="P19">
        <v>-0.35499999999999998</v>
      </c>
      <c r="Q19" s="8">
        <v>-11</v>
      </c>
      <c r="R19">
        <v>23</v>
      </c>
      <c r="S19" s="8">
        <f t="shared" si="0"/>
        <v>-8.1649999999999991</v>
      </c>
      <c r="U19" t="s">
        <v>41</v>
      </c>
      <c r="V19">
        <v>0</v>
      </c>
      <c r="W19" s="8">
        <v>0.05</v>
      </c>
      <c r="X19">
        <v>0</v>
      </c>
      <c r="Y19" s="8">
        <v>4.4999999999999998E-2</v>
      </c>
      <c r="Z19">
        <v>-0.1</v>
      </c>
      <c r="AA19" s="8">
        <v>-4</v>
      </c>
      <c r="AB19">
        <v>23</v>
      </c>
      <c r="AC19" s="8">
        <f t="shared" si="1"/>
        <v>-2.3000000000000003</v>
      </c>
      <c r="AE19" t="s">
        <v>41</v>
      </c>
      <c r="AF19">
        <v>0</v>
      </c>
      <c r="AG19" s="8">
        <v>0.05</v>
      </c>
      <c r="AH19">
        <v>0</v>
      </c>
      <c r="AI19" s="8">
        <v>4.2000000000000003E-2</v>
      </c>
      <c r="AJ19">
        <v>-1.0680000000000001</v>
      </c>
      <c r="AK19" s="8">
        <v>-41</v>
      </c>
      <c r="AL19">
        <v>22</v>
      </c>
      <c r="AM19" s="8">
        <f t="shared" si="2"/>
        <v>-24.564</v>
      </c>
      <c r="AO19" t="s">
        <v>41</v>
      </c>
      <c r="AP19">
        <v>0</v>
      </c>
      <c r="AQ19" s="8">
        <v>0.05</v>
      </c>
      <c r="AR19">
        <v>0</v>
      </c>
      <c r="AS19" s="8">
        <v>0.05</v>
      </c>
      <c r="AT19">
        <v>0.16200000000000001</v>
      </c>
      <c r="AU19" s="8">
        <v>9</v>
      </c>
      <c r="AV19">
        <v>23</v>
      </c>
      <c r="AW19" s="8">
        <f t="shared" si="3"/>
        <v>3.726</v>
      </c>
    </row>
    <row r="20" spans="1:49" x14ac:dyDescent="0.25">
      <c r="A20" t="str">
        <f>+sumNO3_year!A20</f>
        <v>SE0011R</v>
      </c>
      <c r="B20">
        <f>+sumNO3_year!B20</f>
        <v>1</v>
      </c>
      <c r="C20">
        <f>+sumNO3_year!C20</f>
        <v>0.05</v>
      </c>
      <c r="D20">
        <f>+sumNO3_year!D20</f>
        <v>-1.2999999999999999E-2</v>
      </c>
      <c r="E20">
        <f>+sumNO3_year!E20</f>
        <v>0.76700000000000002</v>
      </c>
      <c r="F20">
        <f>+sumNO3_year!F20</f>
        <v>-1.6950000000000001</v>
      </c>
      <c r="G20">
        <f>+sumNO3_year!G20</f>
        <v>-130</v>
      </c>
      <c r="H20">
        <f>+sumNO3_year!H20</f>
        <v>23</v>
      </c>
      <c r="I20">
        <f>+sumNO3_year!I20</f>
        <v>-38.984999999999999</v>
      </c>
      <c r="K20" t="s">
        <v>42</v>
      </c>
      <c r="L20">
        <v>1</v>
      </c>
      <c r="M20" s="24">
        <v>0.05</v>
      </c>
      <c r="N20">
        <v>-1.7000000000000001E-2</v>
      </c>
      <c r="O20" s="25">
        <v>0.97299999999999998</v>
      </c>
      <c r="P20">
        <v>-1.734</v>
      </c>
      <c r="Q20" s="8">
        <v>-105</v>
      </c>
      <c r="R20">
        <v>23</v>
      </c>
      <c r="S20" s="8">
        <f t="shared" si="0"/>
        <v>-39.881999999999998</v>
      </c>
      <c r="U20" t="s">
        <v>42</v>
      </c>
      <c r="V20">
        <v>1</v>
      </c>
      <c r="W20" s="8">
        <v>0.05</v>
      </c>
      <c r="X20">
        <v>-1.2E-2</v>
      </c>
      <c r="Y20" s="8">
        <v>0.54600000000000004</v>
      </c>
      <c r="Z20">
        <v>-2.2639999999999998</v>
      </c>
      <c r="AA20" s="8">
        <v>-156</v>
      </c>
      <c r="AB20">
        <v>22</v>
      </c>
      <c r="AC20" s="8">
        <f t="shared" si="1"/>
        <v>-52.071999999999996</v>
      </c>
      <c r="AE20" t="s">
        <v>42</v>
      </c>
      <c r="AF20">
        <v>0</v>
      </c>
      <c r="AG20" s="8">
        <v>0.05</v>
      </c>
      <c r="AH20">
        <v>-1.0999999999999999E-2</v>
      </c>
      <c r="AI20" s="8">
        <v>0.68300000000000005</v>
      </c>
      <c r="AJ20">
        <v>-1.593</v>
      </c>
      <c r="AK20" s="8">
        <v>-67</v>
      </c>
      <c r="AL20">
        <v>23</v>
      </c>
      <c r="AM20" s="8">
        <f t="shared" si="2"/>
        <v>-36.638999999999996</v>
      </c>
      <c r="AO20" t="s">
        <v>42</v>
      </c>
      <c r="AP20">
        <v>1</v>
      </c>
      <c r="AQ20" s="8">
        <v>0.05</v>
      </c>
      <c r="AR20">
        <v>-1.2E-2</v>
      </c>
      <c r="AS20" s="8">
        <v>0.752</v>
      </c>
      <c r="AT20">
        <v>-1.635</v>
      </c>
      <c r="AU20" s="8">
        <v>-115</v>
      </c>
      <c r="AV20">
        <v>23</v>
      </c>
      <c r="AW20" s="8">
        <f t="shared" si="3"/>
        <v>-37.604999999999997</v>
      </c>
    </row>
    <row r="21" spans="1:49" x14ac:dyDescent="0.25">
      <c r="M21" s="25"/>
      <c r="O21" s="8"/>
      <c r="Q21" s="8"/>
      <c r="S21" s="8"/>
      <c r="W21" s="25"/>
      <c r="Y21" s="8"/>
      <c r="AA21" s="8"/>
      <c r="AC21" s="8"/>
      <c r="AG21" s="8"/>
      <c r="AI21" s="8"/>
      <c r="AK21" s="8"/>
      <c r="AM21" s="8"/>
      <c r="AQ21" s="8"/>
      <c r="AS21" s="8"/>
      <c r="AU21" s="8"/>
      <c r="AW21" s="8"/>
    </row>
    <row r="22" spans="1:49" x14ac:dyDescent="0.25">
      <c r="M22" s="25"/>
      <c r="O22" s="8"/>
      <c r="Q22" s="8"/>
      <c r="S22" s="8"/>
      <c r="W22" s="25"/>
      <c r="Y22" s="8"/>
      <c r="AA22" s="8"/>
      <c r="AC22" s="8"/>
      <c r="AG22" s="8"/>
      <c r="AI22" s="8"/>
      <c r="AK22" s="8"/>
      <c r="AM22" s="8"/>
      <c r="AQ22" s="8"/>
      <c r="AS22" s="8"/>
      <c r="AU22" s="8"/>
      <c r="AW22" s="8"/>
    </row>
    <row r="23" spans="1:49" x14ac:dyDescent="0.25">
      <c r="M23" s="25"/>
      <c r="O23" s="8"/>
      <c r="Q23" s="8"/>
      <c r="S23" s="8"/>
      <c r="W23" s="25"/>
      <c r="Y23" s="8"/>
      <c r="AA23" s="8"/>
      <c r="AC23" s="8"/>
      <c r="AG23" s="8"/>
      <c r="AI23" s="8"/>
      <c r="AK23" s="8"/>
      <c r="AM23" s="8"/>
      <c r="AQ23" s="8"/>
      <c r="AS23" s="8"/>
      <c r="AU23" s="8"/>
      <c r="AW23" s="8"/>
    </row>
    <row r="24" spans="1:49" x14ac:dyDescent="0.25">
      <c r="M24" s="25"/>
      <c r="O24" s="8"/>
      <c r="Q24" s="8"/>
      <c r="S24" s="8"/>
      <c r="W24" s="25"/>
      <c r="Y24" s="8"/>
      <c r="AA24" s="8"/>
      <c r="AC24" s="8"/>
      <c r="AG24" s="8"/>
      <c r="AI24" s="8"/>
      <c r="AK24" s="8"/>
      <c r="AM24" s="8"/>
      <c r="AQ24" s="8"/>
      <c r="AS24" s="8"/>
      <c r="AU24" s="8"/>
      <c r="AW24" s="8"/>
    </row>
    <row r="25" spans="1:49" x14ac:dyDescent="0.25">
      <c r="M25" s="25"/>
      <c r="O25" s="8"/>
      <c r="Q25" s="8"/>
      <c r="S25" s="8"/>
      <c r="W25" s="25"/>
      <c r="Y25" s="8"/>
      <c r="AA25" s="8"/>
      <c r="AC25" s="8"/>
      <c r="AG25" s="8"/>
      <c r="AI25" s="8"/>
      <c r="AK25" s="8"/>
      <c r="AM25" s="8"/>
      <c r="AQ25" s="8"/>
      <c r="AS25" s="8"/>
      <c r="AU25" s="8"/>
      <c r="AW25" s="8"/>
    </row>
    <row r="26" spans="1:49" x14ac:dyDescent="0.25">
      <c r="M26" s="25"/>
      <c r="O26" s="8"/>
      <c r="Q26" s="8"/>
      <c r="S26" s="8"/>
      <c r="W26" s="25"/>
      <c r="Y26" s="8"/>
      <c r="AA26" s="8"/>
      <c r="AC26" s="8"/>
      <c r="AG26" s="8"/>
      <c r="AI26" s="8"/>
      <c r="AK26" s="8"/>
      <c r="AM26" s="8"/>
      <c r="AQ26" s="8"/>
      <c r="AS26" s="8"/>
      <c r="AU26" s="8"/>
      <c r="AW26" s="8"/>
    </row>
    <row r="27" spans="1:49" x14ac:dyDescent="0.25">
      <c r="M27" s="25"/>
      <c r="O27" s="8"/>
      <c r="Q27" s="8"/>
      <c r="S27" s="8"/>
      <c r="W27" s="25"/>
      <c r="Y27" s="8"/>
      <c r="AA27" s="8"/>
      <c r="AC27" s="8"/>
      <c r="AG27" s="8"/>
      <c r="AI27" s="8"/>
      <c r="AK27" s="8"/>
      <c r="AM27" s="8"/>
      <c r="AQ27" s="8"/>
      <c r="AS27" s="8"/>
      <c r="AU27" s="8"/>
      <c r="AW27" s="8"/>
    </row>
    <row r="28" spans="1:49" ht="14.25" customHeight="1" x14ac:dyDescent="0.25">
      <c r="M28" s="25"/>
      <c r="O28" s="8"/>
      <c r="Q28" s="8"/>
      <c r="S28" s="8"/>
      <c r="W28" s="25"/>
      <c r="Y28" s="8"/>
      <c r="AA28" s="8"/>
      <c r="AC28" s="8"/>
      <c r="AG28" s="8"/>
      <c r="AI28" s="8"/>
      <c r="AK28" s="8"/>
      <c r="AM28" s="8"/>
      <c r="AQ28" s="8"/>
      <c r="AS28" s="8"/>
      <c r="AU28" s="8"/>
      <c r="AW28" s="8"/>
    </row>
    <row r="29" spans="1:49" x14ac:dyDescent="0.25">
      <c r="M29" s="25"/>
      <c r="O29" s="8"/>
      <c r="Q29" s="8"/>
      <c r="S29" s="8"/>
      <c r="W29" s="25"/>
      <c r="Y29" s="8"/>
      <c r="AA29" s="8"/>
      <c r="AC29" s="8"/>
      <c r="AG29" s="8"/>
      <c r="AI29" s="8"/>
      <c r="AK29" s="8"/>
      <c r="AM29" s="8"/>
      <c r="AQ29" s="8"/>
      <c r="AS29" s="8"/>
      <c r="AU29" s="8"/>
      <c r="AW29" s="8"/>
    </row>
    <row r="30" spans="1:49" x14ac:dyDescent="0.25">
      <c r="M30" s="25"/>
      <c r="O30" s="8"/>
      <c r="Q30" s="8"/>
      <c r="S30" s="8"/>
      <c r="W30" s="25"/>
      <c r="Y30" s="8"/>
      <c r="AA30" s="8"/>
      <c r="AC30" s="8"/>
      <c r="AG30" s="8"/>
      <c r="AI30" s="8"/>
      <c r="AK30" s="8"/>
      <c r="AM30" s="8"/>
      <c r="AQ30" s="8"/>
      <c r="AS30" s="8"/>
      <c r="AU30" s="8"/>
      <c r="AW30" s="8"/>
    </row>
    <row r="31" spans="1:49" x14ac:dyDescent="0.25">
      <c r="O31" s="25"/>
      <c r="Q31" s="8"/>
      <c r="S31" s="8"/>
      <c r="Y31" s="25"/>
      <c r="AA31" s="8"/>
      <c r="AC31" s="8"/>
      <c r="AI31" s="8"/>
      <c r="AK31" s="8"/>
      <c r="AM31" s="8"/>
      <c r="AQ31" s="25"/>
      <c r="AS31" s="8"/>
      <c r="AU31" s="8"/>
      <c r="AW31" s="8"/>
    </row>
    <row r="32" spans="1:49" x14ac:dyDescent="0.25">
      <c r="O32" s="25"/>
      <c r="Q32" s="8"/>
      <c r="S32" s="8"/>
      <c r="Y32" s="25"/>
      <c r="AA32" s="8"/>
      <c r="AC32" s="8"/>
      <c r="AI32" s="8"/>
      <c r="AK32" s="8"/>
      <c r="AM32" s="8"/>
      <c r="AQ32" s="25"/>
      <c r="AS32" s="8"/>
      <c r="AU32" s="8"/>
      <c r="AW32" s="8"/>
    </row>
    <row r="33" spans="15:49" x14ac:dyDescent="0.25">
      <c r="O33" s="25"/>
      <c r="Q33" s="8"/>
      <c r="S33" s="8"/>
      <c r="Y33" s="25"/>
      <c r="AA33" s="8"/>
      <c r="AC33" s="8"/>
      <c r="AI33" s="8"/>
      <c r="AK33" s="8"/>
      <c r="AM33" s="8"/>
      <c r="AQ33" s="25"/>
      <c r="AS33" s="8"/>
      <c r="AU33" s="8"/>
      <c r="AW33" s="8"/>
    </row>
    <row r="34" spans="15:49" x14ac:dyDescent="0.25">
      <c r="O34" s="25"/>
      <c r="Q34" s="8"/>
      <c r="S34" s="8"/>
      <c r="Y34" s="25"/>
      <c r="AA34" s="8"/>
      <c r="AC34" s="8"/>
      <c r="AI34" s="8"/>
      <c r="AK34" s="8"/>
      <c r="AM34" s="8"/>
      <c r="AQ34" s="25"/>
      <c r="AS34" s="8"/>
      <c r="AU34" s="8"/>
      <c r="AW34" s="8"/>
    </row>
    <row r="35" spans="15:49" x14ac:dyDescent="0.25">
      <c r="O35" s="25"/>
      <c r="Q35" s="8"/>
      <c r="S35" s="8"/>
      <c r="Y35" s="25"/>
      <c r="AA35" s="8"/>
      <c r="AC35" s="8"/>
      <c r="AI35" s="8"/>
      <c r="AK35" s="8"/>
      <c r="AM35" s="8"/>
      <c r="AQ35" s="25"/>
      <c r="AS35" s="8"/>
      <c r="AU35" s="8"/>
      <c r="AW35" s="8"/>
    </row>
    <row r="36" spans="15:49" x14ac:dyDescent="0.25">
      <c r="O36" s="25"/>
      <c r="Q36" s="8"/>
      <c r="S36" s="8"/>
      <c r="Y36" s="25"/>
      <c r="AA36" s="8"/>
      <c r="AC36" s="8"/>
      <c r="AI36" s="8"/>
      <c r="AK36" s="8"/>
      <c r="AM36" s="8"/>
      <c r="AQ36" s="25"/>
      <c r="AS36" s="8"/>
      <c r="AU36" s="8"/>
      <c r="AW36" s="8"/>
    </row>
    <row r="37" spans="15:49" x14ac:dyDescent="0.25">
      <c r="O37" s="25"/>
      <c r="Q37" s="8"/>
      <c r="S37" s="8"/>
      <c r="Y37" s="25"/>
      <c r="AA37" s="8"/>
      <c r="AC37" s="8"/>
      <c r="AK37" s="8"/>
      <c r="AM37" s="8"/>
      <c r="AQ37" s="25"/>
      <c r="AU37" s="8"/>
      <c r="AW37" s="8"/>
    </row>
    <row r="38" spans="15:49" x14ac:dyDescent="0.25">
      <c r="O38" s="25"/>
      <c r="Q38" s="8"/>
      <c r="S38" s="8"/>
      <c r="Y38" s="25"/>
      <c r="AA38" s="8"/>
      <c r="AC38" s="8"/>
      <c r="AK38" s="8"/>
      <c r="AM38" s="8"/>
      <c r="AQ38" s="25"/>
      <c r="AS38" s="8"/>
      <c r="AU38" s="8"/>
      <c r="AW38" s="8"/>
    </row>
    <row r="39" spans="15:49" x14ac:dyDescent="0.25">
      <c r="Q39" s="8"/>
      <c r="S39" s="8"/>
      <c r="AA39" s="8"/>
      <c r="AC39" s="8"/>
      <c r="AK39" s="8"/>
      <c r="AM39" s="8"/>
      <c r="AQ39" s="25"/>
      <c r="AS39" s="8"/>
      <c r="AU39" s="8"/>
      <c r="AW39" s="8"/>
    </row>
    <row r="40" spans="15:49" x14ac:dyDescent="0.25">
      <c r="Q40" s="8"/>
      <c r="S40" s="8"/>
      <c r="AA40" s="8"/>
      <c r="AC40" s="8"/>
      <c r="AK40" s="8"/>
      <c r="AM40" s="8"/>
      <c r="AQ40" s="25"/>
      <c r="AU40" s="8"/>
      <c r="AW40" s="8"/>
    </row>
    <row r="41" spans="15:49" x14ac:dyDescent="0.25">
      <c r="Q41" s="8"/>
      <c r="S41" s="8"/>
      <c r="AA41" s="8"/>
      <c r="AC41" s="8"/>
      <c r="AK41" s="8"/>
      <c r="AM41" s="8"/>
      <c r="AU41" s="8"/>
      <c r="AW41" s="8"/>
    </row>
    <row r="42" spans="15:49" x14ac:dyDescent="0.25">
      <c r="Q42" s="8"/>
      <c r="S42" s="8"/>
      <c r="AA42" s="8"/>
      <c r="AC42" s="8"/>
      <c r="AK42" s="8"/>
      <c r="AM42" s="8"/>
      <c r="AU42" s="8"/>
      <c r="AW42" s="8"/>
    </row>
    <row r="43" spans="15:49" x14ac:dyDescent="0.25">
      <c r="Q43" s="8"/>
      <c r="S43" s="8"/>
      <c r="AA43" s="8"/>
      <c r="AC43" s="8"/>
      <c r="AK43" s="8"/>
      <c r="AM43" s="8"/>
      <c r="AU43" s="8"/>
      <c r="AW43" s="8"/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zoomScale="70" zoomScaleNormal="70" workbookViewId="0">
      <selection activeCell="C14" sqref="C14"/>
    </sheetView>
  </sheetViews>
  <sheetFormatPr defaultRowHeight="15" x14ac:dyDescent="0.25"/>
  <cols>
    <col min="1" max="1" width="11.5703125" customWidth="1"/>
    <col min="11" max="11" width="10.42578125" customWidth="1"/>
    <col min="31" max="31" width="25.7109375" customWidth="1"/>
    <col min="32" max="34" width="17.140625" customWidth="1"/>
  </cols>
  <sheetData>
    <row r="1" spans="1:34" x14ac:dyDescent="0.25">
      <c r="A1" s="19" t="s">
        <v>171</v>
      </c>
      <c r="B1" s="19"/>
      <c r="C1" s="19"/>
      <c r="D1" s="19"/>
      <c r="E1" s="19"/>
      <c r="F1" s="19"/>
      <c r="G1" s="19"/>
      <c r="H1" s="19"/>
      <c r="I1" s="19"/>
      <c r="K1" s="21" t="s">
        <v>172</v>
      </c>
      <c r="L1" s="21"/>
      <c r="M1" s="21"/>
      <c r="N1" s="21"/>
      <c r="O1" s="21"/>
      <c r="P1" s="21"/>
      <c r="Q1" s="21"/>
      <c r="R1" s="21"/>
      <c r="S1" s="21"/>
      <c r="U1" s="22" t="s">
        <v>173</v>
      </c>
      <c r="V1" s="22"/>
      <c r="W1" s="22"/>
      <c r="X1" s="22"/>
      <c r="Y1" s="22"/>
      <c r="Z1" s="22"/>
      <c r="AA1" s="22"/>
      <c r="AB1" s="22"/>
      <c r="AC1" s="22"/>
    </row>
    <row r="2" spans="1:34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131</v>
      </c>
      <c r="AC2" s="1" t="s">
        <v>79</v>
      </c>
      <c r="AE2" s="5" t="s">
        <v>174</v>
      </c>
      <c r="AF2" s="5" t="s">
        <v>81</v>
      </c>
      <c r="AG2" s="5" t="s">
        <v>82</v>
      </c>
      <c r="AH2" s="5" t="s">
        <v>83</v>
      </c>
    </row>
    <row r="3" spans="1:34" x14ac:dyDescent="0.25">
      <c r="A3" t="s">
        <v>10</v>
      </c>
      <c r="B3">
        <v>1</v>
      </c>
      <c r="C3">
        <v>0.05</v>
      </c>
      <c r="D3">
        <v>-8.0000000000000002E-3</v>
      </c>
      <c r="E3">
        <v>0.56000000000000005</v>
      </c>
      <c r="F3">
        <v>-1.3879999999999999</v>
      </c>
      <c r="G3">
        <v>-122</v>
      </c>
      <c r="H3">
        <v>23</v>
      </c>
      <c r="I3" s="8">
        <f>+F3*23</f>
        <v>-31.923999999999999</v>
      </c>
      <c r="K3" t="s">
        <v>10</v>
      </c>
      <c r="L3">
        <v>1</v>
      </c>
      <c r="M3">
        <v>0.05</v>
      </c>
      <c r="N3">
        <v>-1.2999999999999999E-2</v>
      </c>
      <c r="O3">
        <v>0.57699999999999996</v>
      </c>
      <c r="P3">
        <v>-2.2530000000000001</v>
      </c>
      <c r="Q3">
        <v>-42</v>
      </c>
      <c r="R3">
        <v>12</v>
      </c>
      <c r="S3" s="8">
        <f>+P3*12</f>
        <v>-27.036000000000001</v>
      </c>
      <c r="U3" t="s">
        <v>10</v>
      </c>
      <c r="V3">
        <v>1</v>
      </c>
      <c r="W3">
        <v>0.05</v>
      </c>
      <c r="X3">
        <v>-1.2999999999999999E-2</v>
      </c>
      <c r="Y3">
        <v>0.57699999999999996</v>
      </c>
      <c r="Z3">
        <v>-2.2530000000000001</v>
      </c>
      <c r="AA3">
        <v>-42</v>
      </c>
      <c r="AB3">
        <v>12</v>
      </c>
      <c r="AC3" s="8">
        <f>+Z3*11</f>
        <v>-24.783000000000001</v>
      </c>
      <c r="AE3" s="2" t="s">
        <v>80</v>
      </c>
      <c r="AF3" s="2">
        <f>+COUNTA(A3:A45)</f>
        <v>40</v>
      </c>
      <c r="AG3" s="2">
        <f>+COUNTA(K3:K59)</f>
        <v>57</v>
      </c>
      <c r="AH3" s="2">
        <f>+COUNTA(U3:U72)</f>
        <v>57</v>
      </c>
    </row>
    <row r="4" spans="1:34" x14ac:dyDescent="0.25">
      <c r="A4" t="s">
        <v>12</v>
      </c>
      <c r="B4">
        <v>1</v>
      </c>
      <c r="C4">
        <v>0.05</v>
      </c>
      <c r="D4">
        <v>-1.0999999999999999E-2</v>
      </c>
      <c r="E4">
        <v>0.77800000000000002</v>
      </c>
      <c r="F4">
        <v>-1.3759999999999999</v>
      </c>
      <c r="G4">
        <v>-100</v>
      </c>
      <c r="H4">
        <v>23</v>
      </c>
      <c r="I4" s="8">
        <f t="shared" ref="I4:I43" si="0">+F4*23</f>
        <v>-31.647999999999996</v>
      </c>
      <c r="K4" t="s">
        <v>12</v>
      </c>
      <c r="L4">
        <v>0</v>
      </c>
      <c r="M4">
        <v>0.05</v>
      </c>
      <c r="N4">
        <v>-2.1999999999999999E-2</v>
      </c>
      <c r="O4">
        <v>0.82599999999999996</v>
      </c>
      <c r="P4">
        <v>-2.6989999999999998</v>
      </c>
      <c r="Q4">
        <v>-18</v>
      </c>
      <c r="R4">
        <v>12</v>
      </c>
      <c r="S4" s="8">
        <f t="shared" ref="S4:S59" si="1">+P4*12</f>
        <v>-32.387999999999998</v>
      </c>
      <c r="U4" t="s">
        <v>12</v>
      </c>
      <c r="V4">
        <v>0</v>
      </c>
      <c r="W4">
        <v>0.05</v>
      </c>
      <c r="X4">
        <v>-2.1999999999999999E-2</v>
      </c>
      <c r="Y4">
        <v>0.82599999999999996</v>
      </c>
      <c r="Z4">
        <v>-2.6989999999999998</v>
      </c>
      <c r="AA4">
        <v>-18</v>
      </c>
      <c r="AB4">
        <v>12</v>
      </c>
      <c r="AC4" s="8">
        <f t="shared" ref="AC4:AC59" si="2">+Z4*11</f>
        <v>-29.689</v>
      </c>
      <c r="AE4" s="2" t="s">
        <v>85</v>
      </c>
      <c r="AF4" s="6">
        <f>+AVERAGE(I3:I45)</f>
        <v>-25.835899999999992</v>
      </c>
      <c r="AG4" s="6">
        <f>+AVERAGE(S3:S57)</f>
        <v>-22.264363636363644</v>
      </c>
      <c r="AH4" s="6">
        <f>+AVERAGE(AC3:AC72)</f>
        <v>-20.823964912280704</v>
      </c>
    </row>
    <row r="5" spans="1:34" x14ac:dyDescent="0.25">
      <c r="A5" t="s">
        <v>13</v>
      </c>
      <c r="B5">
        <v>1</v>
      </c>
      <c r="C5">
        <v>0.05</v>
      </c>
      <c r="D5">
        <v>-0.01</v>
      </c>
      <c r="E5">
        <v>0.72</v>
      </c>
      <c r="F5">
        <v>-1.343</v>
      </c>
      <c r="G5">
        <v>-101</v>
      </c>
      <c r="H5">
        <v>22</v>
      </c>
      <c r="I5" s="8">
        <f t="shared" si="0"/>
        <v>-30.888999999999999</v>
      </c>
      <c r="K5" t="s">
        <v>13</v>
      </c>
      <c r="L5">
        <v>0</v>
      </c>
      <c r="M5">
        <v>0.05</v>
      </c>
      <c r="N5">
        <v>-1.9E-2</v>
      </c>
      <c r="O5">
        <v>0.76300000000000001</v>
      </c>
      <c r="P5">
        <v>-2.5329999999999999</v>
      </c>
      <c r="Q5">
        <v>-28</v>
      </c>
      <c r="R5">
        <v>12</v>
      </c>
      <c r="S5" s="8">
        <f t="shared" si="1"/>
        <v>-30.396000000000001</v>
      </c>
      <c r="U5" t="s">
        <v>13</v>
      </c>
      <c r="V5">
        <v>0</v>
      </c>
      <c r="W5">
        <v>0.05</v>
      </c>
      <c r="X5">
        <v>-1.9E-2</v>
      </c>
      <c r="Y5">
        <v>0.76300000000000001</v>
      </c>
      <c r="Z5">
        <v>-2.5329999999999999</v>
      </c>
      <c r="AA5">
        <v>-28</v>
      </c>
      <c r="AB5">
        <v>12</v>
      </c>
      <c r="AC5" s="8">
        <f t="shared" si="2"/>
        <v>-27.863</v>
      </c>
      <c r="AE5" s="2" t="s">
        <v>86</v>
      </c>
      <c r="AF5" s="7">
        <f>+STDEV(I3:I45)</f>
        <v>33.120419862011069</v>
      </c>
      <c r="AG5" s="7">
        <f>+STDEV(S3:S59)</f>
        <v>49.15950268565328</v>
      </c>
      <c r="AH5" s="7">
        <f>+STDEV(AC3:AC72)</f>
        <v>45.062877461848835</v>
      </c>
    </row>
    <row r="6" spans="1:34" x14ac:dyDescent="0.25">
      <c r="A6" t="s">
        <v>14</v>
      </c>
      <c r="B6">
        <v>0</v>
      </c>
      <c r="C6">
        <v>0.05</v>
      </c>
      <c r="D6">
        <v>-5.0000000000000001E-3</v>
      </c>
      <c r="E6">
        <v>0.58399999999999996</v>
      </c>
      <c r="F6">
        <v>-0.79900000000000004</v>
      </c>
      <c r="G6">
        <v>-63</v>
      </c>
      <c r="H6">
        <v>23</v>
      </c>
      <c r="I6" s="8">
        <f t="shared" si="0"/>
        <v>-18.377000000000002</v>
      </c>
      <c r="K6" t="s">
        <v>14</v>
      </c>
      <c r="L6">
        <v>0</v>
      </c>
      <c r="M6">
        <v>0.05</v>
      </c>
      <c r="N6">
        <v>-0.01</v>
      </c>
      <c r="O6">
        <v>0.61499999999999999</v>
      </c>
      <c r="P6">
        <v>-1.67</v>
      </c>
      <c r="Q6">
        <v>-26</v>
      </c>
      <c r="R6">
        <v>12</v>
      </c>
      <c r="S6" s="8">
        <f t="shared" si="1"/>
        <v>-20.04</v>
      </c>
      <c r="U6" t="s">
        <v>14</v>
      </c>
      <c r="V6">
        <v>0</v>
      </c>
      <c r="W6">
        <v>0.05</v>
      </c>
      <c r="X6">
        <v>-0.01</v>
      </c>
      <c r="Y6">
        <v>0.61499999999999999</v>
      </c>
      <c r="Z6">
        <v>-1.67</v>
      </c>
      <c r="AA6">
        <v>-26</v>
      </c>
      <c r="AB6">
        <v>12</v>
      </c>
      <c r="AC6" s="8">
        <f t="shared" si="2"/>
        <v>-18.369999999999997</v>
      </c>
      <c r="AE6" s="2" t="s">
        <v>144</v>
      </c>
      <c r="AF6" s="13">
        <f>+AVERAGE(D3:D45)</f>
        <v>-8.4750000000000016E-3</v>
      </c>
      <c r="AG6" s="13">
        <f>+AVERAGE(N3:N59)</f>
        <v>-1.7245614035087724E-2</v>
      </c>
      <c r="AH6" s="13">
        <f>+AVERAGE(X3:X72)</f>
        <v>-1.7245614035087724E-2</v>
      </c>
    </row>
    <row r="7" spans="1:34" x14ac:dyDescent="0.25">
      <c r="A7" t="s">
        <v>15</v>
      </c>
      <c r="B7">
        <v>1</v>
      </c>
      <c r="C7">
        <v>0.05</v>
      </c>
      <c r="D7">
        <v>-7.0000000000000001E-3</v>
      </c>
      <c r="E7">
        <v>0.70399999999999996</v>
      </c>
      <c r="F7">
        <v>-0.92400000000000004</v>
      </c>
      <c r="G7">
        <v>-84</v>
      </c>
      <c r="H7">
        <v>23</v>
      </c>
      <c r="I7" s="8">
        <f t="shared" si="0"/>
        <v>-21.252000000000002</v>
      </c>
      <c r="K7" t="s">
        <v>15</v>
      </c>
      <c r="L7">
        <v>0</v>
      </c>
      <c r="M7">
        <v>0.05</v>
      </c>
      <c r="N7">
        <v>-1.4E-2</v>
      </c>
      <c r="O7">
        <v>0.747</v>
      </c>
      <c r="P7">
        <v>-1.8740000000000001</v>
      </c>
      <c r="Q7">
        <v>-27</v>
      </c>
      <c r="R7">
        <v>12</v>
      </c>
      <c r="S7" s="8">
        <f t="shared" si="1"/>
        <v>-22.488</v>
      </c>
      <c r="U7" t="s">
        <v>15</v>
      </c>
      <c r="V7">
        <v>0</v>
      </c>
      <c r="W7">
        <v>0.05</v>
      </c>
      <c r="X7">
        <v>-1.4E-2</v>
      </c>
      <c r="Y7">
        <v>0.747</v>
      </c>
      <c r="Z7">
        <v>-1.8740000000000001</v>
      </c>
      <c r="AA7">
        <v>-27</v>
      </c>
      <c r="AB7">
        <v>12</v>
      </c>
      <c r="AC7" s="8">
        <f t="shared" si="2"/>
        <v>-20.614000000000001</v>
      </c>
      <c r="AE7" s="2"/>
      <c r="AF7" s="2"/>
      <c r="AG7" s="2"/>
      <c r="AH7" s="2"/>
    </row>
    <row r="8" spans="1:34" x14ac:dyDescent="0.25">
      <c r="A8" t="s">
        <v>16</v>
      </c>
      <c r="B8">
        <v>1</v>
      </c>
      <c r="C8">
        <v>0.05</v>
      </c>
      <c r="D8">
        <v>-7.0000000000000001E-3</v>
      </c>
      <c r="E8">
        <v>0.42099999999999999</v>
      </c>
      <c r="F8">
        <v>-1.6359999999999999</v>
      </c>
      <c r="G8">
        <v>-104</v>
      </c>
      <c r="H8">
        <v>22</v>
      </c>
      <c r="I8" s="8">
        <f t="shared" si="0"/>
        <v>-37.628</v>
      </c>
      <c r="K8" t="s">
        <v>16</v>
      </c>
      <c r="L8">
        <v>1</v>
      </c>
      <c r="M8">
        <v>0.05</v>
      </c>
      <c r="N8">
        <v>-1.7999999999999999E-2</v>
      </c>
      <c r="O8">
        <v>0.47399999999999998</v>
      </c>
      <c r="P8">
        <v>-3.7639999999999998</v>
      </c>
      <c r="Q8">
        <v>-27</v>
      </c>
      <c r="R8">
        <v>11</v>
      </c>
      <c r="S8" s="8">
        <f t="shared" si="1"/>
        <v>-45.167999999999999</v>
      </c>
      <c r="U8" t="s">
        <v>16</v>
      </c>
      <c r="V8">
        <v>1</v>
      </c>
      <c r="W8">
        <v>0.05</v>
      </c>
      <c r="X8">
        <v>-1.7999999999999999E-2</v>
      </c>
      <c r="Y8">
        <v>0.47399999999999998</v>
      </c>
      <c r="Z8">
        <v>-3.7639999999999998</v>
      </c>
      <c r="AA8">
        <v>-27</v>
      </c>
      <c r="AB8">
        <v>11</v>
      </c>
      <c r="AC8" s="8">
        <f t="shared" si="2"/>
        <v>-41.403999999999996</v>
      </c>
      <c r="AE8" s="2" t="s">
        <v>186</v>
      </c>
      <c r="AF8" s="4">
        <f>+COUNTIFS(B3:B69,"1",D3:D69,"&lt;0")/COUNTA(A3:A69)</f>
        <v>0.625</v>
      </c>
      <c r="AG8" s="4">
        <f>+COUNTIFS(L3:L69,"1",N3:N69,"&lt;0")/COUNTA(K3:K69)</f>
        <v>0.35087719298245612</v>
      </c>
      <c r="AH8" s="4">
        <f>+COUNTIFS(V3:V72,"1",X3:X72,"&lt;0")/COUNTA(U3:U72)</f>
        <v>0.35087719298245612</v>
      </c>
    </row>
    <row r="9" spans="1:34" x14ac:dyDescent="0.25">
      <c r="A9" t="s">
        <v>102</v>
      </c>
      <c r="B9">
        <v>1</v>
      </c>
      <c r="C9">
        <v>0.05</v>
      </c>
      <c r="D9">
        <v>-5.0000000000000001E-3</v>
      </c>
      <c r="E9">
        <v>0.45700000000000002</v>
      </c>
      <c r="F9">
        <v>-1.0149999999999999</v>
      </c>
      <c r="G9">
        <v>-76</v>
      </c>
      <c r="H9">
        <v>23</v>
      </c>
      <c r="I9" s="8">
        <f t="shared" si="0"/>
        <v>-23.344999999999999</v>
      </c>
      <c r="K9" t="s">
        <v>102</v>
      </c>
      <c r="L9">
        <v>1</v>
      </c>
      <c r="M9">
        <v>0.05</v>
      </c>
      <c r="N9">
        <v>-1.2E-2</v>
      </c>
      <c r="O9">
        <v>0.48099999999999998</v>
      </c>
      <c r="P9">
        <v>-2.5960000000000001</v>
      </c>
      <c r="Q9">
        <v>-35</v>
      </c>
      <c r="R9">
        <v>12</v>
      </c>
      <c r="S9" s="8">
        <f t="shared" si="1"/>
        <v>-31.152000000000001</v>
      </c>
      <c r="U9" t="s">
        <v>102</v>
      </c>
      <c r="V9">
        <v>1</v>
      </c>
      <c r="W9">
        <v>0.05</v>
      </c>
      <c r="X9">
        <v>-1.2E-2</v>
      </c>
      <c r="Y9">
        <v>0.48099999999999998</v>
      </c>
      <c r="Z9">
        <v>-2.5960000000000001</v>
      </c>
      <c r="AA9">
        <v>-35</v>
      </c>
      <c r="AB9">
        <v>12</v>
      </c>
      <c r="AC9" s="8">
        <f t="shared" si="2"/>
        <v>-28.556000000000001</v>
      </c>
      <c r="AE9" s="2" t="s">
        <v>187</v>
      </c>
      <c r="AF9" s="4">
        <f>+COUNTIFS(B3:B70,"1",D3:D70,"&gt;0")/COUNTA(A3:A70)</f>
        <v>0.05</v>
      </c>
      <c r="AG9" s="4">
        <f>+COUNTIFS(L3:L70,"1",N3:N70,"&gt;0")/COUNTA(K3:K70)</f>
        <v>1.7543859649122806E-2</v>
      </c>
      <c r="AH9" s="4">
        <f>+COUNTIFS(V3:V72,"1",X3:X72,"&gt;0")/COUNTA(U3:U72)</f>
        <v>1.7543859649122806E-2</v>
      </c>
    </row>
    <row r="10" spans="1:34" x14ac:dyDescent="0.25">
      <c r="A10" t="s">
        <v>103</v>
      </c>
      <c r="B10">
        <v>1</v>
      </c>
      <c r="C10">
        <v>0.05</v>
      </c>
      <c r="D10">
        <v>-1.4999999999999999E-2</v>
      </c>
      <c r="E10">
        <v>0.69899999999999995</v>
      </c>
      <c r="F10">
        <v>-2.1219999999999999</v>
      </c>
      <c r="G10">
        <v>-115</v>
      </c>
      <c r="H10">
        <v>22</v>
      </c>
      <c r="I10" s="8">
        <f t="shared" si="0"/>
        <v>-48.805999999999997</v>
      </c>
      <c r="K10" t="s">
        <v>103</v>
      </c>
      <c r="L10">
        <v>0</v>
      </c>
      <c r="M10">
        <v>0.05</v>
      </c>
      <c r="N10">
        <v>-2.3E-2</v>
      </c>
      <c r="O10">
        <v>0.78100000000000003</v>
      </c>
      <c r="P10">
        <v>-3.0009999999999999</v>
      </c>
      <c r="Q10">
        <v>-11</v>
      </c>
      <c r="R10">
        <v>11</v>
      </c>
      <c r="S10" s="8">
        <f t="shared" si="1"/>
        <v>-36.012</v>
      </c>
      <c r="U10" t="s">
        <v>103</v>
      </c>
      <c r="V10">
        <v>0</v>
      </c>
      <c r="W10">
        <v>0.05</v>
      </c>
      <c r="X10">
        <v>-2.3E-2</v>
      </c>
      <c r="Y10">
        <v>0.78100000000000003</v>
      </c>
      <c r="Z10">
        <v>-3.0009999999999999</v>
      </c>
      <c r="AA10">
        <v>-11</v>
      </c>
      <c r="AB10">
        <v>11</v>
      </c>
      <c r="AC10" s="8">
        <f t="shared" si="2"/>
        <v>-33.010999999999996</v>
      </c>
      <c r="AF10" s="4"/>
      <c r="AG10" s="4"/>
      <c r="AH10" s="4"/>
    </row>
    <row r="11" spans="1:34" x14ac:dyDescent="0.25">
      <c r="A11" t="s">
        <v>17</v>
      </c>
      <c r="B11">
        <v>0</v>
      </c>
      <c r="C11">
        <v>0.05</v>
      </c>
      <c r="D11">
        <v>-7.0000000000000001E-3</v>
      </c>
      <c r="E11">
        <v>0.70699999999999996</v>
      </c>
      <c r="F11">
        <v>-1.002</v>
      </c>
      <c r="G11">
        <v>-39</v>
      </c>
      <c r="H11">
        <v>19</v>
      </c>
      <c r="I11" s="8">
        <f t="shared" si="0"/>
        <v>-23.045999999999999</v>
      </c>
      <c r="K11" t="s">
        <v>104</v>
      </c>
      <c r="L11">
        <v>0</v>
      </c>
      <c r="M11">
        <v>0.05</v>
      </c>
      <c r="N11">
        <v>-4.0000000000000001E-3</v>
      </c>
      <c r="O11">
        <v>0.57699999999999996</v>
      </c>
      <c r="P11">
        <v>-0.69299999999999995</v>
      </c>
      <c r="Q11">
        <v>-4</v>
      </c>
      <c r="R11">
        <v>9</v>
      </c>
      <c r="S11" s="8">
        <f t="shared" si="1"/>
        <v>-8.3159999999999989</v>
      </c>
      <c r="U11" t="s">
        <v>104</v>
      </c>
      <c r="V11">
        <v>0</v>
      </c>
      <c r="W11">
        <v>0.05</v>
      </c>
      <c r="X11">
        <v>-4.0000000000000001E-3</v>
      </c>
      <c r="Y11">
        <v>0.57699999999999996</v>
      </c>
      <c r="Z11">
        <v>-0.69299999999999995</v>
      </c>
      <c r="AA11">
        <v>-4</v>
      </c>
      <c r="AB11">
        <v>9</v>
      </c>
      <c r="AC11" s="8">
        <f t="shared" si="2"/>
        <v>-7.6229999999999993</v>
      </c>
      <c r="AF11" s="4"/>
      <c r="AG11" s="4"/>
      <c r="AH11" s="4"/>
    </row>
    <row r="12" spans="1:34" x14ac:dyDescent="0.25">
      <c r="A12" t="s">
        <v>104</v>
      </c>
      <c r="B12">
        <v>1</v>
      </c>
      <c r="C12">
        <v>0.05</v>
      </c>
      <c r="D12">
        <v>-7.0000000000000001E-3</v>
      </c>
      <c r="E12">
        <v>0.58899999999999997</v>
      </c>
      <c r="F12">
        <v>-1.1879999999999999</v>
      </c>
      <c r="G12">
        <v>-70</v>
      </c>
      <c r="H12">
        <v>20</v>
      </c>
      <c r="I12" s="8">
        <f t="shared" si="0"/>
        <v>-27.323999999999998</v>
      </c>
      <c r="K12" t="s">
        <v>20</v>
      </c>
      <c r="L12">
        <v>0</v>
      </c>
      <c r="M12">
        <v>0.05</v>
      </c>
      <c r="N12">
        <v>-6.0000000000000001E-3</v>
      </c>
      <c r="O12">
        <v>0.52</v>
      </c>
      <c r="P12">
        <v>-1.0840000000000001</v>
      </c>
      <c r="Q12">
        <v>-5</v>
      </c>
      <c r="R12">
        <v>11</v>
      </c>
      <c r="S12" s="8">
        <f t="shared" si="1"/>
        <v>-13.008000000000001</v>
      </c>
      <c r="U12" t="s">
        <v>20</v>
      </c>
      <c r="V12">
        <v>0</v>
      </c>
      <c r="W12">
        <v>0.05</v>
      </c>
      <c r="X12">
        <v>-6.0000000000000001E-3</v>
      </c>
      <c r="Y12">
        <v>0.52</v>
      </c>
      <c r="Z12">
        <v>-1.0840000000000001</v>
      </c>
      <c r="AA12">
        <v>-5</v>
      </c>
      <c r="AB12">
        <v>11</v>
      </c>
      <c r="AC12" s="8">
        <f t="shared" si="2"/>
        <v>-11.924000000000001</v>
      </c>
    </row>
    <row r="13" spans="1:34" x14ac:dyDescent="0.25">
      <c r="A13" t="s">
        <v>20</v>
      </c>
      <c r="B13">
        <v>1</v>
      </c>
      <c r="C13">
        <v>0.05</v>
      </c>
      <c r="D13">
        <v>-6.0000000000000001E-3</v>
      </c>
      <c r="E13">
        <v>0.52</v>
      </c>
      <c r="F13">
        <v>-1.1080000000000001</v>
      </c>
      <c r="G13">
        <v>-88</v>
      </c>
      <c r="H13">
        <v>22</v>
      </c>
      <c r="I13" s="8">
        <f t="shared" si="0"/>
        <v>-25.484000000000002</v>
      </c>
      <c r="K13" t="s">
        <v>105</v>
      </c>
      <c r="L13">
        <v>0</v>
      </c>
      <c r="M13">
        <v>0.05</v>
      </c>
      <c r="N13">
        <v>-4.0000000000000001E-3</v>
      </c>
      <c r="O13">
        <v>0.188</v>
      </c>
      <c r="P13">
        <v>-1.911</v>
      </c>
      <c r="Q13">
        <v>-18</v>
      </c>
      <c r="R13">
        <v>9</v>
      </c>
      <c r="S13" s="8">
        <f t="shared" si="1"/>
        <v>-22.932000000000002</v>
      </c>
      <c r="U13" t="s">
        <v>105</v>
      </c>
      <c r="V13">
        <v>0</v>
      </c>
      <c r="W13">
        <v>0.05</v>
      </c>
      <c r="X13">
        <v>-4.0000000000000001E-3</v>
      </c>
      <c r="Y13">
        <v>0.188</v>
      </c>
      <c r="Z13">
        <v>-1.911</v>
      </c>
      <c r="AA13">
        <v>-18</v>
      </c>
      <c r="AB13">
        <v>9</v>
      </c>
      <c r="AC13" s="8">
        <f t="shared" si="2"/>
        <v>-21.021000000000001</v>
      </c>
    </row>
    <row r="14" spans="1:34" x14ac:dyDescent="0.25">
      <c r="A14" t="s">
        <v>105</v>
      </c>
      <c r="B14">
        <v>1</v>
      </c>
      <c r="C14">
        <v>0.05</v>
      </c>
      <c r="D14">
        <v>-3.0000000000000001E-3</v>
      </c>
      <c r="E14">
        <v>0.18</v>
      </c>
      <c r="F14">
        <v>-1.4610000000000001</v>
      </c>
      <c r="G14">
        <v>-61</v>
      </c>
      <c r="H14">
        <v>20</v>
      </c>
      <c r="I14" s="8">
        <f t="shared" si="0"/>
        <v>-33.603000000000002</v>
      </c>
      <c r="K14" t="s">
        <v>106</v>
      </c>
      <c r="L14">
        <v>0</v>
      </c>
      <c r="M14">
        <v>0.05</v>
      </c>
      <c r="N14">
        <v>-3.0000000000000001E-3</v>
      </c>
      <c r="O14">
        <v>0.40500000000000003</v>
      </c>
      <c r="P14">
        <v>-0.80200000000000005</v>
      </c>
      <c r="Q14">
        <v>-4</v>
      </c>
      <c r="R14">
        <v>9</v>
      </c>
      <c r="S14" s="8">
        <f t="shared" si="1"/>
        <v>-9.6240000000000006</v>
      </c>
      <c r="U14" t="s">
        <v>106</v>
      </c>
      <c r="V14">
        <v>0</v>
      </c>
      <c r="W14">
        <v>0.05</v>
      </c>
      <c r="X14">
        <v>-3.0000000000000001E-3</v>
      </c>
      <c r="Y14">
        <v>0.40500000000000003</v>
      </c>
      <c r="Z14">
        <v>-0.80200000000000005</v>
      </c>
      <c r="AA14">
        <v>-4</v>
      </c>
      <c r="AB14">
        <v>9</v>
      </c>
      <c r="AC14" s="8">
        <f t="shared" si="2"/>
        <v>-8.822000000000001</v>
      </c>
    </row>
    <row r="15" spans="1:34" x14ac:dyDescent="0.25">
      <c r="I15" s="8"/>
      <c r="K15" t="s">
        <v>107</v>
      </c>
      <c r="L15">
        <v>1</v>
      </c>
      <c r="M15">
        <v>0.05</v>
      </c>
      <c r="N15">
        <v>-7.0000000000000001E-3</v>
      </c>
      <c r="O15">
        <v>0.221</v>
      </c>
      <c r="P15">
        <v>-3.2770000000000001</v>
      </c>
      <c r="Q15">
        <v>-34</v>
      </c>
      <c r="R15">
        <v>12</v>
      </c>
      <c r="S15" s="8">
        <f t="shared" si="1"/>
        <v>-39.323999999999998</v>
      </c>
      <c r="U15" t="s">
        <v>107</v>
      </c>
      <c r="V15">
        <v>1</v>
      </c>
      <c r="W15">
        <v>0.05</v>
      </c>
      <c r="X15">
        <v>-7.0000000000000001E-3</v>
      </c>
      <c r="Y15">
        <v>0.221</v>
      </c>
      <c r="Z15">
        <v>-3.2770000000000001</v>
      </c>
      <c r="AA15">
        <v>-34</v>
      </c>
      <c r="AB15">
        <v>12</v>
      </c>
      <c r="AC15" s="8">
        <f t="shared" si="2"/>
        <v>-36.047000000000004</v>
      </c>
    </row>
    <row r="16" spans="1:34" x14ac:dyDescent="0.25">
      <c r="A16" t="s">
        <v>107</v>
      </c>
      <c r="B16">
        <v>1</v>
      </c>
      <c r="C16">
        <v>0.05</v>
      </c>
      <c r="D16">
        <v>-3.0000000000000001E-3</v>
      </c>
      <c r="E16">
        <v>0.19900000000000001</v>
      </c>
      <c r="F16">
        <v>-1.3839999999999999</v>
      </c>
      <c r="G16">
        <v>-112</v>
      </c>
      <c r="H16">
        <v>23</v>
      </c>
      <c r="I16" s="8">
        <f t="shared" si="0"/>
        <v>-31.831999999999997</v>
      </c>
      <c r="K16" t="s">
        <v>23</v>
      </c>
      <c r="L16">
        <v>1</v>
      </c>
      <c r="M16">
        <v>0.05</v>
      </c>
      <c r="N16">
        <v>-1.2999999999999999E-2</v>
      </c>
      <c r="O16">
        <v>0.502</v>
      </c>
      <c r="P16">
        <v>-2.4900000000000002</v>
      </c>
      <c r="Q16">
        <v>-30</v>
      </c>
      <c r="R16">
        <v>12</v>
      </c>
      <c r="S16" s="8">
        <f t="shared" si="1"/>
        <v>-29.880000000000003</v>
      </c>
      <c r="U16" t="s">
        <v>23</v>
      </c>
      <c r="V16">
        <v>1</v>
      </c>
      <c r="W16">
        <v>0.05</v>
      </c>
      <c r="X16">
        <v>-1.2999999999999999E-2</v>
      </c>
      <c r="Y16">
        <v>0.502</v>
      </c>
      <c r="Z16">
        <v>-2.4900000000000002</v>
      </c>
      <c r="AA16">
        <v>-30</v>
      </c>
      <c r="AB16">
        <v>12</v>
      </c>
      <c r="AC16" s="8">
        <f t="shared" si="2"/>
        <v>-27.39</v>
      </c>
    </row>
    <row r="17" spans="1:29" x14ac:dyDescent="0.25">
      <c r="A17" t="s">
        <v>23</v>
      </c>
      <c r="B17">
        <v>1</v>
      </c>
      <c r="C17">
        <v>0.05</v>
      </c>
      <c r="D17">
        <v>-1.2E-2</v>
      </c>
      <c r="E17">
        <v>0.46700000000000003</v>
      </c>
      <c r="F17">
        <v>-2.4689999999999999</v>
      </c>
      <c r="G17">
        <v>-169</v>
      </c>
      <c r="H17">
        <v>23</v>
      </c>
      <c r="I17" s="8">
        <f t="shared" si="0"/>
        <v>-56.786999999999999</v>
      </c>
      <c r="K17" t="s">
        <v>24</v>
      </c>
      <c r="L17">
        <v>0</v>
      </c>
      <c r="M17">
        <v>0.05</v>
      </c>
      <c r="N17">
        <v>-4.0000000000000001E-3</v>
      </c>
      <c r="O17">
        <v>0.11899999999999999</v>
      </c>
      <c r="P17">
        <v>-3.117</v>
      </c>
      <c r="Q17">
        <v>-22</v>
      </c>
      <c r="R17">
        <v>12</v>
      </c>
      <c r="S17" s="8">
        <f t="shared" si="1"/>
        <v>-37.403999999999996</v>
      </c>
      <c r="U17" t="s">
        <v>24</v>
      </c>
      <c r="V17">
        <v>0</v>
      </c>
      <c r="W17">
        <v>0.05</v>
      </c>
      <c r="X17">
        <v>-4.0000000000000001E-3</v>
      </c>
      <c r="Y17">
        <v>0.11899999999999999</v>
      </c>
      <c r="Z17">
        <v>-3.117</v>
      </c>
      <c r="AA17">
        <v>-22</v>
      </c>
      <c r="AB17">
        <v>12</v>
      </c>
      <c r="AC17" s="8">
        <f t="shared" si="2"/>
        <v>-34.286999999999999</v>
      </c>
    </row>
    <row r="18" spans="1:29" x14ac:dyDescent="0.25">
      <c r="A18" t="s">
        <v>24</v>
      </c>
      <c r="B18">
        <v>0</v>
      </c>
      <c r="C18">
        <v>0.05</v>
      </c>
      <c r="D18">
        <v>-1E-3</v>
      </c>
      <c r="E18">
        <v>9.8000000000000004E-2</v>
      </c>
      <c r="F18">
        <v>-1.3879999999999999</v>
      </c>
      <c r="G18">
        <v>-71</v>
      </c>
      <c r="H18">
        <v>23</v>
      </c>
      <c r="I18" s="8">
        <f t="shared" si="0"/>
        <v>-31.923999999999999</v>
      </c>
      <c r="K18" t="s">
        <v>94</v>
      </c>
      <c r="L18">
        <v>1</v>
      </c>
      <c r="M18">
        <v>0.05</v>
      </c>
      <c r="N18">
        <v>-5.3999999999999999E-2</v>
      </c>
      <c r="O18">
        <v>0.82599999999999996</v>
      </c>
      <c r="P18">
        <v>-6.49</v>
      </c>
      <c r="Q18">
        <v>-40</v>
      </c>
      <c r="R18">
        <v>12</v>
      </c>
      <c r="S18" s="8">
        <f t="shared" si="1"/>
        <v>-77.88</v>
      </c>
      <c r="U18" t="s">
        <v>94</v>
      </c>
      <c r="V18">
        <v>1</v>
      </c>
      <c r="W18">
        <v>0.05</v>
      </c>
      <c r="X18">
        <v>-5.3999999999999999E-2</v>
      </c>
      <c r="Y18">
        <v>0.82599999999999996</v>
      </c>
      <c r="Z18">
        <v>-6.49</v>
      </c>
      <c r="AA18">
        <v>-40</v>
      </c>
      <c r="AB18">
        <v>12</v>
      </c>
      <c r="AC18" s="8">
        <f t="shared" si="2"/>
        <v>-71.39</v>
      </c>
    </row>
    <row r="19" spans="1:29" x14ac:dyDescent="0.25">
      <c r="A19" t="s">
        <v>94</v>
      </c>
      <c r="B19">
        <v>1</v>
      </c>
      <c r="C19">
        <v>0.05</v>
      </c>
      <c r="D19">
        <v>-1.6E-2</v>
      </c>
      <c r="E19">
        <v>0.61</v>
      </c>
      <c r="F19">
        <v>-2.5819999999999999</v>
      </c>
      <c r="G19">
        <v>-106</v>
      </c>
      <c r="H19">
        <v>23</v>
      </c>
      <c r="I19" s="8">
        <f t="shared" si="0"/>
        <v>-59.385999999999996</v>
      </c>
      <c r="K19" t="s">
        <v>108</v>
      </c>
      <c r="L19">
        <v>1</v>
      </c>
      <c r="M19">
        <v>0.05</v>
      </c>
      <c r="N19">
        <v>-4.5999999999999999E-2</v>
      </c>
      <c r="O19">
        <v>0.85599999999999998</v>
      </c>
      <c r="P19">
        <v>-5.4320000000000004</v>
      </c>
      <c r="Q19">
        <v>-38</v>
      </c>
      <c r="R19">
        <v>12</v>
      </c>
      <c r="S19" s="8">
        <f t="shared" si="1"/>
        <v>-65.183999999999997</v>
      </c>
      <c r="U19" t="s">
        <v>108</v>
      </c>
      <c r="V19">
        <v>1</v>
      </c>
      <c r="W19">
        <v>0.05</v>
      </c>
      <c r="X19">
        <v>-4.5999999999999999E-2</v>
      </c>
      <c r="Y19">
        <v>0.85599999999999998</v>
      </c>
      <c r="Z19">
        <v>-5.4320000000000004</v>
      </c>
      <c r="AA19">
        <v>-38</v>
      </c>
      <c r="AB19">
        <v>12</v>
      </c>
      <c r="AC19" s="8">
        <f t="shared" si="2"/>
        <v>-59.752000000000002</v>
      </c>
    </row>
    <row r="20" spans="1:29" x14ac:dyDescent="0.25">
      <c r="A20" t="s">
        <v>108</v>
      </c>
      <c r="B20">
        <v>1</v>
      </c>
      <c r="C20">
        <v>0.05</v>
      </c>
      <c r="D20">
        <v>-1.0999999999999999E-2</v>
      </c>
      <c r="E20">
        <v>0.62</v>
      </c>
      <c r="F20">
        <v>-1.7450000000000001</v>
      </c>
      <c r="G20">
        <v>-79</v>
      </c>
      <c r="H20">
        <v>23</v>
      </c>
      <c r="I20" s="8">
        <f t="shared" si="0"/>
        <v>-40.135000000000005</v>
      </c>
      <c r="K20" t="s">
        <v>56</v>
      </c>
      <c r="L20">
        <v>1</v>
      </c>
      <c r="M20">
        <v>0.05</v>
      </c>
      <c r="N20">
        <v>-8.5999999999999993E-2</v>
      </c>
      <c r="O20">
        <v>1.1000000000000001</v>
      </c>
      <c r="P20">
        <v>-7.8079999999999998</v>
      </c>
      <c r="Q20">
        <v>-37</v>
      </c>
      <c r="R20">
        <v>11</v>
      </c>
      <c r="S20" s="8">
        <f t="shared" si="1"/>
        <v>-93.695999999999998</v>
      </c>
      <c r="U20" t="s">
        <v>56</v>
      </c>
      <c r="V20">
        <v>1</v>
      </c>
      <c r="W20">
        <v>0.05</v>
      </c>
      <c r="X20">
        <v>-8.5999999999999993E-2</v>
      </c>
      <c r="Y20">
        <v>1.1000000000000001</v>
      </c>
      <c r="Z20">
        <v>-7.8079999999999998</v>
      </c>
      <c r="AA20">
        <v>-37</v>
      </c>
      <c r="AB20">
        <v>11</v>
      </c>
      <c r="AC20" s="8">
        <f t="shared" si="2"/>
        <v>-85.888000000000005</v>
      </c>
    </row>
    <row r="21" spans="1:29" x14ac:dyDescent="0.25">
      <c r="A21" t="s">
        <v>56</v>
      </c>
      <c r="B21">
        <v>1</v>
      </c>
      <c r="C21">
        <v>0.05</v>
      </c>
      <c r="D21">
        <v>-1.9E-2</v>
      </c>
      <c r="E21">
        <v>0.67500000000000004</v>
      </c>
      <c r="F21">
        <v>-2.875</v>
      </c>
      <c r="G21">
        <v>-98</v>
      </c>
      <c r="H21">
        <v>22</v>
      </c>
      <c r="I21" s="8">
        <f t="shared" si="0"/>
        <v>-66.125</v>
      </c>
      <c r="K21" t="s">
        <v>57</v>
      </c>
      <c r="L21">
        <v>0</v>
      </c>
      <c r="M21">
        <v>0.05</v>
      </c>
      <c r="N21">
        <v>-2E-3</v>
      </c>
      <c r="O21">
        <v>0.25700000000000001</v>
      </c>
      <c r="P21">
        <v>-0.68100000000000005</v>
      </c>
      <c r="Q21">
        <v>-9</v>
      </c>
      <c r="R21">
        <v>12</v>
      </c>
      <c r="S21" s="8">
        <f t="shared" si="1"/>
        <v>-8.1720000000000006</v>
      </c>
      <c r="U21" t="s">
        <v>57</v>
      </c>
      <c r="V21">
        <v>0</v>
      </c>
      <c r="W21">
        <v>0.05</v>
      </c>
      <c r="X21">
        <v>-2E-3</v>
      </c>
      <c r="Y21">
        <v>0.25700000000000001</v>
      </c>
      <c r="Z21">
        <v>-0.68100000000000005</v>
      </c>
      <c r="AA21">
        <v>-9</v>
      </c>
      <c r="AB21">
        <v>12</v>
      </c>
      <c r="AC21" s="8">
        <f t="shared" si="2"/>
        <v>-7.4910000000000005</v>
      </c>
    </row>
    <row r="22" spans="1:29" x14ac:dyDescent="0.25">
      <c r="A22" t="s">
        <v>57</v>
      </c>
      <c r="B22">
        <v>0</v>
      </c>
      <c r="C22">
        <v>0.05</v>
      </c>
      <c r="D22">
        <v>1E-3</v>
      </c>
      <c r="E22">
        <v>0.252</v>
      </c>
      <c r="F22">
        <v>0.35699999999999998</v>
      </c>
      <c r="G22">
        <v>22</v>
      </c>
      <c r="H22">
        <v>22</v>
      </c>
      <c r="I22" s="8">
        <f t="shared" si="0"/>
        <v>8.2110000000000003</v>
      </c>
      <c r="K22" t="s">
        <v>58</v>
      </c>
      <c r="L22">
        <v>0</v>
      </c>
      <c r="M22">
        <v>0.05</v>
      </c>
      <c r="N22">
        <v>2E-3</v>
      </c>
      <c r="O22">
        <v>0.161</v>
      </c>
      <c r="P22">
        <v>1.351</v>
      </c>
      <c r="Q22">
        <v>3</v>
      </c>
      <c r="R22">
        <v>11</v>
      </c>
      <c r="S22" s="8">
        <f t="shared" si="1"/>
        <v>16.212</v>
      </c>
      <c r="U22" t="s">
        <v>58</v>
      </c>
      <c r="V22">
        <v>0</v>
      </c>
      <c r="W22">
        <v>0.05</v>
      </c>
      <c r="X22">
        <v>2E-3</v>
      </c>
      <c r="Y22">
        <v>0.161</v>
      </c>
      <c r="Z22">
        <v>1.351</v>
      </c>
      <c r="AA22">
        <v>3</v>
      </c>
      <c r="AB22">
        <v>11</v>
      </c>
      <c r="AC22" s="8">
        <f t="shared" si="2"/>
        <v>14.861000000000001</v>
      </c>
    </row>
    <row r="23" spans="1:29" x14ac:dyDescent="0.25">
      <c r="A23" t="s">
        <v>58</v>
      </c>
      <c r="B23">
        <v>0</v>
      </c>
      <c r="C23">
        <v>0.05</v>
      </c>
      <c r="D23">
        <v>-1E-3</v>
      </c>
      <c r="E23">
        <v>0.17</v>
      </c>
      <c r="F23">
        <v>-0.39200000000000002</v>
      </c>
      <c r="G23">
        <v>-23</v>
      </c>
      <c r="H23">
        <v>22</v>
      </c>
      <c r="I23" s="8">
        <f t="shared" si="0"/>
        <v>-9.016</v>
      </c>
      <c r="K23" t="s">
        <v>60</v>
      </c>
      <c r="L23">
        <v>0</v>
      </c>
      <c r="M23">
        <v>0.05</v>
      </c>
      <c r="N23">
        <v>1E-3</v>
      </c>
      <c r="O23">
        <v>0.29699999999999999</v>
      </c>
      <c r="P23">
        <v>0.193</v>
      </c>
      <c r="Q23">
        <v>5</v>
      </c>
      <c r="R23">
        <v>11</v>
      </c>
      <c r="S23" s="8">
        <f t="shared" si="1"/>
        <v>2.3159999999999998</v>
      </c>
      <c r="U23" t="s">
        <v>60</v>
      </c>
      <c r="V23">
        <v>0</v>
      </c>
      <c r="W23">
        <v>0.05</v>
      </c>
      <c r="X23">
        <v>1E-3</v>
      </c>
      <c r="Y23">
        <v>0.29699999999999999</v>
      </c>
      <c r="Z23">
        <v>0.193</v>
      </c>
      <c r="AA23">
        <v>5</v>
      </c>
      <c r="AB23">
        <v>11</v>
      </c>
      <c r="AC23" s="8">
        <f t="shared" si="2"/>
        <v>2.1230000000000002</v>
      </c>
    </row>
    <row r="24" spans="1:29" x14ac:dyDescent="0.25">
      <c r="A24" t="s">
        <v>60</v>
      </c>
      <c r="B24">
        <v>0</v>
      </c>
      <c r="C24">
        <v>0.05</v>
      </c>
      <c r="D24">
        <v>1E-3</v>
      </c>
      <c r="E24">
        <v>0.27100000000000002</v>
      </c>
      <c r="F24">
        <v>0.21099999999999999</v>
      </c>
      <c r="G24">
        <v>9</v>
      </c>
      <c r="H24">
        <v>22</v>
      </c>
      <c r="I24" s="8">
        <f t="shared" si="0"/>
        <v>4.8529999999999998</v>
      </c>
      <c r="K24" t="s">
        <v>96</v>
      </c>
      <c r="L24">
        <v>0</v>
      </c>
      <c r="M24">
        <v>0.05</v>
      </c>
      <c r="N24">
        <v>-1.6E-2</v>
      </c>
      <c r="O24">
        <v>0.66800000000000004</v>
      </c>
      <c r="P24">
        <v>-2.4550000000000001</v>
      </c>
      <c r="Q24">
        <v>-28</v>
      </c>
      <c r="R24">
        <v>12</v>
      </c>
      <c r="S24" s="8">
        <f t="shared" si="1"/>
        <v>-29.46</v>
      </c>
      <c r="U24" t="s">
        <v>96</v>
      </c>
      <c r="V24">
        <v>0</v>
      </c>
      <c r="W24">
        <v>0.05</v>
      </c>
      <c r="X24">
        <v>-1.6E-2</v>
      </c>
      <c r="Y24">
        <v>0.66800000000000004</v>
      </c>
      <c r="Z24">
        <v>-2.4550000000000001</v>
      </c>
      <c r="AA24">
        <v>-28</v>
      </c>
      <c r="AB24">
        <v>12</v>
      </c>
      <c r="AC24" s="8">
        <f t="shared" si="2"/>
        <v>-27.005000000000003</v>
      </c>
    </row>
    <row r="25" spans="1:29" x14ac:dyDescent="0.25">
      <c r="A25" t="s">
        <v>96</v>
      </c>
      <c r="B25">
        <v>1</v>
      </c>
      <c r="C25">
        <v>0.05</v>
      </c>
      <c r="D25">
        <v>-0.01</v>
      </c>
      <c r="E25">
        <v>0.64600000000000002</v>
      </c>
      <c r="F25">
        <v>-1.53</v>
      </c>
      <c r="G25">
        <v>-124</v>
      </c>
      <c r="H25">
        <v>23</v>
      </c>
      <c r="I25" s="8">
        <f t="shared" si="0"/>
        <v>-35.19</v>
      </c>
      <c r="K25" t="s">
        <v>97</v>
      </c>
      <c r="L25">
        <v>0</v>
      </c>
      <c r="M25">
        <v>0.05</v>
      </c>
      <c r="N25">
        <v>0</v>
      </c>
      <c r="O25">
        <v>6.7000000000000004E-2</v>
      </c>
      <c r="P25">
        <v>-0.40400000000000003</v>
      </c>
      <c r="Q25">
        <v>-1</v>
      </c>
      <c r="R25">
        <v>11</v>
      </c>
      <c r="S25" s="8">
        <f t="shared" si="1"/>
        <v>-4.8480000000000008</v>
      </c>
      <c r="U25" t="s">
        <v>97</v>
      </c>
      <c r="V25">
        <v>0</v>
      </c>
      <c r="W25">
        <v>0.05</v>
      </c>
      <c r="X25">
        <v>0</v>
      </c>
      <c r="Y25">
        <v>6.7000000000000004E-2</v>
      </c>
      <c r="Z25">
        <v>-0.40400000000000003</v>
      </c>
      <c r="AA25">
        <v>-1</v>
      </c>
      <c r="AB25">
        <v>11</v>
      </c>
      <c r="AC25" s="8">
        <f t="shared" si="2"/>
        <v>-4.444</v>
      </c>
    </row>
    <row r="26" spans="1:29" x14ac:dyDescent="0.25">
      <c r="A26" t="s">
        <v>97</v>
      </c>
      <c r="B26">
        <v>0</v>
      </c>
      <c r="C26">
        <v>0.05</v>
      </c>
      <c r="D26">
        <v>-1E-3</v>
      </c>
      <c r="E26">
        <v>7.0000000000000007E-2</v>
      </c>
      <c r="F26">
        <v>-1.276</v>
      </c>
      <c r="G26">
        <v>-43</v>
      </c>
      <c r="H26">
        <v>22</v>
      </c>
      <c r="I26" s="8">
        <f t="shared" si="0"/>
        <v>-29.347999999999999</v>
      </c>
      <c r="K26" t="s">
        <v>109</v>
      </c>
      <c r="L26">
        <v>0</v>
      </c>
      <c r="M26">
        <v>0.05</v>
      </c>
      <c r="N26">
        <v>-4.7E-2</v>
      </c>
      <c r="O26">
        <v>0.94599999999999995</v>
      </c>
      <c r="P26">
        <v>-4.9379999999999997</v>
      </c>
      <c r="Q26">
        <v>-26</v>
      </c>
      <c r="R26">
        <v>12</v>
      </c>
      <c r="S26" s="8">
        <f t="shared" si="1"/>
        <v>-59.256</v>
      </c>
      <c r="U26" t="s">
        <v>109</v>
      </c>
      <c r="V26">
        <v>0</v>
      </c>
      <c r="W26">
        <v>0.05</v>
      </c>
      <c r="X26">
        <v>-4.7E-2</v>
      </c>
      <c r="Y26">
        <v>0.94599999999999995</v>
      </c>
      <c r="Z26">
        <v>-4.9379999999999997</v>
      </c>
      <c r="AA26">
        <v>-26</v>
      </c>
      <c r="AB26">
        <v>12</v>
      </c>
      <c r="AC26" s="8">
        <f t="shared" si="2"/>
        <v>-54.317999999999998</v>
      </c>
    </row>
    <row r="27" spans="1:29" x14ac:dyDescent="0.25">
      <c r="A27" t="s">
        <v>109</v>
      </c>
      <c r="B27">
        <v>1</v>
      </c>
      <c r="C27">
        <v>0.05</v>
      </c>
      <c r="D27">
        <v>-2.5999999999999999E-2</v>
      </c>
      <c r="E27">
        <v>0.88900000000000001</v>
      </c>
      <c r="F27">
        <v>-2.875</v>
      </c>
      <c r="G27">
        <v>-143</v>
      </c>
      <c r="H27">
        <v>23</v>
      </c>
      <c r="I27" s="8">
        <f t="shared" si="0"/>
        <v>-66.125</v>
      </c>
      <c r="K27" t="s">
        <v>110</v>
      </c>
      <c r="L27">
        <v>0</v>
      </c>
      <c r="M27">
        <v>0.05</v>
      </c>
      <c r="N27">
        <v>-1.2E-2</v>
      </c>
      <c r="O27">
        <v>0.48899999999999999</v>
      </c>
      <c r="P27">
        <v>-2.3969999999999998</v>
      </c>
      <c r="Q27">
        <v>-18</v>
      </c>
      <c r="R27">
        <v>12</v>
      </c>
      <c r="S27" s="8">
        <f t="shared" si="1"/>
        <v>-28.763999999999996</v>
      </c>
      <c r="U27" t="s">
        <v>110</v>
      </c>
      <c r="V27">
        <v>0</v>
      </c>
      <c r="W27">
        <v>0.05</v>
      </c>
      <c r="X27">
        <v>-1.2E-2</v>
      </c>
      <c r="Y27">
        <v>0.48899999999999999</v>
      </c>
      <c r="Z27">
        <v>-2.3969999999999998</v>
      </c>
      <c r="AA27">
        <v>-18</v>
      </c>
      <c r="AB27">
        <v>12</v>
      </c>
      <c r="AC27" s="8">
        <f t="shared" si="2"/>
        <v>-26.366999999999997</v>
      </c>
    </row>
    <row r="28" spans="1:29" x14ac:dyDescent="0.25">
      <c r="A28" t="s">
        <v>110</v>
      </c>
      <c r="B28">
        <v>1</v>
      </c>
      <c r="C28">
        <v>0.05</v>
      </c>
      <c r="D28">
        <v>-8.9999999999999993E-3</v>
      </c>
      <c r="E28">
        <v>0.46500000000000002</v>
      </c>
      <c r="F28">
        <v>-1.857</v>
      </c>
      <c r="G28">
        <v>-92</v>
      </c>
      <c r="H28">
        <v>23</v>
      </c>
      <c r="I28" s="8">
        <f t="shared" si="0"/>
        <v>-42.710999999999999</v>
      </c>
      <c r="K28" t="s">
        <v>26</v>
      </c>
      <c r="L28">
        <v>0</v>
      </c>
      <c r="M28">
        <v>0.05</v>
      </c>
      <c r="N28">
        <v>-0.02</v>
      </c>
      <c r="O28">
        <v>0.78200000000000003</v>
      </c>
      <c r="P28">
        <v>-2.504</v>
      </c>
      <c r="Q28">
        <v>-25</v>
      </c>
      <c r="R28">
        <v>12</v>
      </c>
      <c r="S28" s="8">
        <f t="shared" si="1"/>
        <v>-30.048000000000002</v>
      </c>
      <c r="U28" t="s">
        <v>26</v>
      </c>
      <c r="V28">
        <v>0</v>
      </c>
      <c r="W28">
        <v>0.05</v>
      </c>
      <c r="X28">
        <v>-0.02</v>
      </c>
      <c r="Y28">
        <v>0.78200000000000003</v>
      </c>
      <c r="Z28">
        <v>-2.504</v>
      </c>
      <c r="AA28">
        <v>-25</v>
      </c>
      <c r="AB28">
        <v>12</v>
      </c>
      <c r="AC28" s="8">
        <f t="shared" si="2"/>
        <v>-27.544</v>
      </c>
    </row>
    <row r="29" spans="1:29" x14ac:dyDescent="0.25">
      <c r="A29" t="s">
        <v>26</v>
      </c>
      <c r="B29">
        <v>1</v>
      </c>
      <c r="C29">
        <v>0.05</v>
      </c>
      <c r="D29">
        <v>-1.6E-2</v>
      </c>
      <c r="E29">
        <v>0.77800000000000002</v>
      </c>
      <c r="F29">
        <v>-2.0339999999999998</v>
      </c>
      <c r="G29">
        <v>-93</v>
      </c>
      <c r="H29">
        <v>20</v>
      </c>
      <c r="I29" s="8">
        <f t="shared" si="0"/>
        <v>-46.781999999999996</v>
      </c>
      <c r="K29" t="s">
        <v>27</v>
      </c>
      <c r="L29">
        <v>0</v>
      </c>
      <c r="M29">
        <v>0.05</v>
      </c>
      <c r="N29">
        <v>6.0000000000000001E-3</v>
      </c>
      <c r="O29">
        <v>9.9000000000000005E-2</v>
      </c>
      <c r="P29">
        <v>5.657</v>
      </c>
      <c r="Q29">
        <v>5</v>
      </c>
      <c r="R29">
        <v>9</v>
      </c>
      <c r="S29" s="8">
        <f t="shared" si="1"/>
        <v>67.884</v>
      </c>
      <c r="U29" t="s">
        <v>27</v>
      </c>
      <c r="V29">
        <v>0</v>
      </c>
      <c r="W29">
        <v>0.05</v>
      </c>
      <c r="X29">
        <v>6.0000000000000001E-3</v>
      </c>
      <c r="Y29">
        <v>9.9000000000000005E-2</v>
      </c>
      <c r="Z29">
        <v>5.657</v>
      </c>
      <c r="AA29">
        <v>5</v>
      </c>
      <c r="AB29">
        <v>9</v>
      </c>
      <c r="AC29" s="8">
        <f t="shared" si="2"/>
        <v>62.227000000000004</v>
      </c>
    </row>
    <row r="30" spans="1:29" x14ac:dyDescent="0.25">
      <c r="A30" t="s">
        <v>27</v>
      </c>
      <c r="B30">
        <v>0</v>
      </c>
      <c r="C30">
        <v>0.05</v>
      </c>
      <c r="D30">
        <v>-1E-3</v>
      </c>
      <c r="E30">
        <v>0.129</v>
      </c>
      <c r="F30">
        <v>-1.1240000000000001</v>
      </c>
      <c r="G30">
        <v>-39</v>
      </c>
      <c r="H30">
        <v>20</v>
      </c>
      <c r="I30" s="8">
        <f t="shared" si="0"/>
        <v>-25.852000000000004</v>
      </c>
      <c r="K30" t="s">
        <v>28</v>
      </c>
      <c r="L30">
        <v>0</v>
      </c>
      <c r="M30">
        <v>0.05</v>
      </c>
      <c r="N30">
        <v>0.01</v>
      </c>
      <c r="O30">
        <v>0.85399999999999998</v>
      </c>
      <c r="P30">
        <v>1.1240000000000001</v>
      </c>
      <c r="Q30">
        <v>2</v>
      </c>
      <c r="R30">
        <v>12</v>
      </c>
      <c r="S30" s="8">
        <f t="shared" si="1"/>
        <v>13.488000000000001</v>
      </c>
      <c r="U30" t="s">
        <v>28</v>
      </c>
      <c r="V30">
        <v>0</v>
      </c>
      <c r="W30">
        <v>0.05</v>
      </c>
      <c r="X30">
        <v>0.01</v>
      </c>
      <c r="Y30">
        <v>0.85399999999999998</v>
      </c>
      <c r="Z30">
        <v>1.1240000000000001</v>
      </c>
      <c r="AA30">
        <v>2</v>
      </c>
      <c r="AB30">
        <v>12</v>
      </c>
      <c r="AC30" s="8">
        <f t="shared" si="2"/>
        <v>12.364000000000001</v>
      </c>
    </row>
    <row r="31" spans="1:29" x14ac:dyDescent="0.25">
      <c r="A31" t="s">
        <v>28</v>
      </c>
      <c r="B31">
        <v>0</v>
      </c>
      <c r="C31">
        <v>0.05</v>
      </c>
      <c r="D31">
        <v>-4.0000000000000001E-3</v>
      </c>
      <c r="E31">
        <v>0.85499999999999998</v>
      </c>
      <c r="F31">
        <v>-0.42899999999999999</v>
      </c>
      <c r="G31">
        <v>-26</v>
      </c>
      <c r="H31">
        <v>23</v>
      </c>
      <c r="I31" s="8">
        <f t="shared" si="0"/>
        <v>-9.8669999999999991</v>
      </c>
      <c r="K31" t="s">
        <v>29</v>
      </c>
      <c r="L31">
        <v>1</v>
      </c>
      <c r="M31">
        <v>0.05</v>
      </c>
      <c r="N31">
        <v>-9.4E-2</v>
      </c>
      <c r="O31">
        <v>1.42</v>
      </c>
      <c r="P31">
        <v>-6.6349999999999998</v>
      </c>
      <c r="Q31">
        <v>-44</v>
      </c>
      <c r="R31">
        <v>12</v>
      </c>
      <c r="S31" s="8">
        <f t="shared" si="1"/>
        <v>-79.62</v>
      </c>
      <c r="U31" t="s">
        <v>29</v>
      </c>
      <c r="V31">
        <v>1</v>
      </c>
      <c r="W31">
        <v>0.05</v>
      </c>
      <c r="X31">
        <v>-9.4E-2</v>
      </c>
      <c r="Y31">
        <v>1.42</v>
      </c>
      <c r="Z31">
        <v>-6.6349999999999998</v>
      </c>
      <c r="AA31">
        <v>-44</v>
      </c>
      <c r="AB31">
        <v>12</v>
      </c>
      <c r="AC31" s="8">
        <f t="shared" si="2"/>
        <v>-72.984999999999999</v>
      </c>
    </row>
    <row r="32" spans="1:29" x14ac:dyDescent="0.25">
      <c r="A32" t="s">
        <v>29</v>
      </c>
      <c r="B32">
        <v>1</v>
      </c>
      <c r="C32">
        <v>0.05</v>
      </c>
      <c r="D32">
        <v>-4.1000000000000002E-2</v>
      </c>
      <c r="E32">
        <v>1.2070000000000001</v>
      </c>
      <c r="F32">
        <v>-3.3889999999999998</v>
      </c>
      <c r="G32">
        <v>-124</v>
      </c>
      <c r="H32">
        <v>23</v>
      </c>
      <c r="I32" s="8">
        <f t="shared" si="0"/>
        <v>-77.946999999999989</v>
      </c>
      <c r="K32" t="s">
        <v>30</v>
      </c>
      <c r="L32">
        <v>0</v>
      </c>
      <c r="M32">
        <v>0.05</v>
      </c>
      <c r="N32">
        <v>-5.0000000000000001E-3</v>
      </c>
      <c r="O32">
        <v>0.41399999999999998</v>
      </c>
      <c r="P32">
        <v>-1.1719999999999999</v>
      </c>
      <c r="Q32">
        <v>-8</v>
      </c>
      <c r="R32">
        <v>12</v>
      </c>
      <c r="S32" s="8">
        <f t="shared" si="1"/>
        <v>-14.064</v>
      </c>
      <c r="U32" t="s">
        <v>30</v>
      </c>
      <c r="V32">
        <v>0</v>
      </c>
      <c r="W32">
        <v>0.05</v>
      </c>
      <c r="X32">
        <v>-5.0000000000000001E-3</v>
      </c>
      <c r="Y32">
        <v>0.41399999999999998</v>
      </c>
      <c r="Z32">
        <v>-1.1719999999999999</v>
      </c>
      <c r="AA32">
        <v>-8</v>
      </c>
      <c r="AB32">
        <v>12</v>
      </c>
      <c r="AC32" s="8">
        <f t="shared" si="2"/>
        <v>-12.891999999999999</v>
      </c>
    </row>
    <row r="33" spans="1:29" x14ac:dyDescent="0.25">
      <c r="A33" t="s">
        <v>30</v>
      </c>
      <c r="B33">
        <v>0</v>
      </c>
      <c r="C33">
        <v>0.05</v>
      </c>
      <c r="D33">
        <v>-4.0000000000000001E-3</v>
      </c>
      <c r="E33">
        <v>0.46200000000000002</v>
      </c>
      <c r="F33">
        <v>-0.83199999999999996</v>
      </c>
      <c r="G33">
        <v>-36</v>
      </c>
      <c r="H33">
        <v>22</v>
      </c>
      <c r="I33" s="8">
        <f t="shared" si="0"/>
        <v>-19.135999999999999</v>
      </c>
      <c r="K33" t="s">
        <v>111</v>
      </c>
      <c r="L33">
        <v>1</v>
      </c>
      <c r="M33">
        <v>0.05</v>
      </c>
      <c r="N33">
        <v>-1.2E-2</v>
      </c>
      <c r="O33">
        <v>0.51</v>
      </c>
      <c r="P33">
        <v>-2.3530000000000002</v>
      </c>
      <c r="Q33">
        <v>-36</v>
      </c>
      <c r="R33">
        <v>12</v>
      </c>
      <c r="S33" s="8">
        <f t="shared" si="1"/>
        <v>-28.236000000000004</v>
      </c>
      <c r="U33" t="s">
        <v>111</v>
      </c>
      <c r="V33">
        <v>1</v>
      </c>
      <c r="W33">
        <v>0.05</v>
      </c>
      <c r="X33">
        <v>-1.2E-2</v>
      </c>
      <c r="Y33">
        <v>0.51</v>
      </c>
      <c r="Z33">
        <v>-2.3530000000000002</v>
      </c>
      <c r="AA33">
        <v>-36</v>
      </c>
      <c r="AB33">
        <v>12</v>
      </c>
      <c r="AC33" s="8">
        <f t="shared" si="2"/>
        <v>-25.883000000000003</v>
      </c>
    </row>
    <row r="34" spans="1:29" x14ac:dyDescent="0.25">
      <c r="A34" t="s">
        <v>111</v>
      </c>
      <c r="B34">
        <v>1</v>
      </c>
      <c r="C34">
        <v>0.05</v>
      </c>
      <c r="D34">
        <v>-7.0000000000000001E-3</v>
      </c>
      <c r="E34">
        <v>0.47099999999999997</v>
      </c>
      <c r="F34">
        <v>-1.5089999999999999</v>
      </c>
      <c r="G34">
        <v>-118</v>
      </c>
      <c r="H34">
        <v>23</v>
      </c>
      <c r="I34" s="8">
        <f t="shared" si="0"/>
        <v>-34.707000000000001</v>
      </c>
      <c r="K34" t="s">
        <v>34</v>
      </c>
      <c r="L34">
        <v>0</v>
      </c>
      <c r="M34">
        <v>0.05</v>
      </c>
      <c r="N34">
        <v>2E-3</v>
      </c>
      <c r="O34">
        <v>0.14099999999999999</v>
      </c>
      <c r="P34">
        <v>1.4179999999999999</v>
      </c>
      <c r="Q34">
        <v>20</v>
      </c>
      <c r="R34">
        <v>12</v>
      </c>
      <c r="S34" s="8">
        <f t="shared" si="1"/>
        <v>17.015999999999998</v>
      </c>
      <c r="U34" t="s">
        <v>34</v>
      </c>
      <c r="V34">
        <v>0</v>
      </c>
      <c r="W34">
        <v>0.05</v>
      </c>
      <c r="X34">
        <v>2E-3</v>
      </c>
      <c r="Y34">
        <v>0.14099999999999999</v>
      </c>
      <c r="Z34">
        <v>1.4179999999999999</v>
      </c>
      <c r="AA34">
        <v>20</v>
      </c>
      <c r="AB34">
        <v>12</v>
      </c>
      <c r="AC34" s="8">
        <f t="shared" si="2"/>
        <v>15.597999999999999</v>
      </c>
    </row>
    <row r="35" spans="1:29" x14ac:dyDescent="0.25">
      <c r="A35" t="s">
        <v>34</v>
      </c>
      <c r="B35">
        <v>0</v>
      </c>
      <c r="C35">
        <v>0.05</v>
      </c>
      <c r="D35">
        <v>0</v>
      </c>
      <c r="E35">
        <v>0.14799999999999999</v>
      </c>
      <c r="F35">
        <v>-0.16800000000000001</v>
      </c>
      <c r="G35">
        <v>-15</v>
      </c>
      <c r="H35">
        <v>23</v>
      </c>
      <c r="I35" s="8">
        <f t="shared" si="0"/>
        <v>-3.8640000000000003</v>
      </c>
      <c r="K35" t="s">
        <v>35</v>
      </c>
      <c r="L35">
        <v>0</v>
      </c>
      <c r="M35">
        <v>0.05</v>
      </c>
      <c r="N35">
        <v>1E-3</v>
      </c>
      <c r="O35">
        <v>7.8E-2</v>
      </c>
      <c r="P35">
        <v>0.91400000000000003</v>
      </c>
      <c r="Q35">
        <v>5</v>
      </c>
      <c r="R35">
        <v>12</v>
      </c>
      <c r="S35" s="8">
        <f t="shared" si="1"/>
        <v>10.968</v>
      </c>
      <c r="U35" t="s">
        <v>35</v>
      </c>
      <c r="V35">
        <v>0</v>
      </c>
      <c r="W35">
        <v>0.05</v>
      </c>
      <c r="X35">
        <v>1E-3</v>
      </c>
      <c r="Y35">
        <v>7.8E-2</v>
      </c>
      <c r="Z35">
        <v>0.91400000000000003</v>
      </c>
      <c r="AA35">
        <v>5</v>
      </c>
      <c r="AB35">
        <v>12</v>
      </c>
      <c r="AC35" s="8">
        <f t="shared" si="2"/>
        <v>10.054</v>
      </c>
    </row>
    <row r="36" spans="1:29" x14ac:dyDescent="0.25">
      <c r="A36" t="s">
        <v>35</v>
      </c>
      <c r="B36">
        <v>1</v>
      </c>
      <c r="C36">
        <v>0.05</v>
      </c>
      <c r="D36">
        <v>1E-3</v>
      </c>
      <c r="E36">
        <v>8.3000000000000004E-2</v>
      </c>
      <c r="F36">
        <v>1.8069999999999999</v>
      </c>
      <c r="G36">
        <v>77</v>
      </c>
      <c r="H36">
        <v>23</v>
      </c>
      <c r="I36" s="8">
        <f t="shared" si="0"/>
        <v>41.561</v>
      </c>
      <c r="K36" t="s">
        <v>37</v>
      </c>
      <c r="L36">
        <v>0</v>
      </c>
      <c r="M36">
        <v>0.05</v>
      </c>
      <c r="N36">
        <v>-1.2E-2</v>
      </c>
      <c r="O36">
        <v>0.79900000000000004</v>
      </c>
      <c r="P36">
        <v>-1.502</v>
      </c>
      <c r="Q36">
        <v>-26</v>
      </c>
      <c r="R36">
        <v>12</v>
      </c>
      <c r="S36" s="8">
        <f t="shared" si="1"/>
        <v>-18.024000000000001</v>
      </c>
      <c r="U36" t="s">
        <v>37</v>
      </c>
      <c r="V36">
        <v>0</v>
      </c>
      <c r="W36">
        <v>0.05</v>
      </c>
      <c r="X36">
        <v>-1.2E-2</v>
      </c>
      <c r="Y36">
        <v>0.79900000000000004</v>
      </c>
      <c r="Z36">
        <v>-1.502</v>
      </c>
      <c r="AA36">
        <v>-26</v>
      </c>
      <c r="AB36">
        <v>12</v>
      </c>
      <c r="AC36" s="8">
        <f t="shared" si="2"/>
        <v>-16.521999999999998</v>
      </c>
    </row>
    <row r="37" spans="1:29" x14ac:dyDescent="0.25">
      <c r="A37" t="s">
        <v>37</v>
      </c>
      <c r="B37">
        <v>1</v>
      </c>
      <c r="C37">
        <v>0.05</v>
      </c>
      <c r="D37">
        <v>-1.0999999999999999E-2</v>
      </c>
      <c r="E37">
        <v>0.80100000000000005</v>
      </c>
      <c r="F37">
        <v>-1.3420000000000001</v>
      </c>
      <c r="G37">
        <v>-109</v>
      </c>
      <c r="H37">
        <v>23</v>
      </c>
      <c r="I37" s="8">
        <f t="shared" si="0"/>
        <v>-30.866000000000003</v>
      </c>
      <c r="K37" t="s">
        <v>38</v>
      </c>
      <c r="L37">
        <v>1</v>
      </c>
      <c r="M37">
        <v>0.05</v>
      </c>
      <c r="N37">
        <v>-6.6000000000000003E-2</v>
      </c>
      <c r="O37">
        <v>1.196</v>
      </c>
      <c r="P37">
        <v>-5.5039999999999996</v>
      </c>
      <c r="Q37">
        <v>-37</v>
      </c>
      <c r="R37">
        <v>11</v>
      </c>
      <c r="S37" s="8">
        <f t="shared" si="1"/>
        <v>-66.048000000000002</v>
      </c>
      <c r="U37" t="s">
        <v>38</v>
      </c>
      <c r="V37">
        <v>1</v>
      </c>
      <c r="W37">
        <v>0.05</v>
      </c>
      <c r="X37">
        <v>-6.6000000000000003E-2</v>
      </c>
      <c r="Y37">
        <v>1.196</v>
      </c>
      <c r="Z37">
        <v>-5.5039999999999996</v>
      </c>
      <c r="AA37">
        <v>-37</v>
      </c>
      <c r="AB37">
        <v>11</v>
      </c>
      <c r="AC37" s="8">
        <f t="shared" si="2"/>
        <v>-60.543999999999997</v>
      </c>
    </row>
    <row r="38" spans="1:29" x14ac:dyDescent="0.25">
      <c r="A38" t="s">
        <v>38</v>
      </c>
      <c r="B38">
        <v>1</v>
      </c>
      <c r="C38">
        <v>0.05</v>
      </c>
      <c r="D38">
        <v>-0.03</v>
      </c>
      <c r="E38">
        <v>1.014</v>
      </c>
      <c r="F38">
        <v>-2.9910000000000001</v>
      </c>
      <c r="G38">
        <v>-134</v>
      </c>
      <c r="H38">
        <v>22</v>
      </c>
      <c r="I38" s="8">
        <f t="shared" si="0"/>
        <v>-68.793000000000006</v>
      </c>
      <c r="K38" t="s">
        <v>39</v>
      </c>
      <c r="L38">
        <v>1</v>
      </c>
      <c r="M38">
        <v>0.05</v>
      </c>
      <c r="N38">
        <v>-4.8000000000000001E-2</v>
      </c>
      <c r="O38">
        <v>1.145</v>
      </c>
      <c r="P38">
        <v>-4.1920000000000002</v>
      </c>
      <c r="Q38">
        <v>-42</v>
      </c>
      <c r="R38">
        <v>12</v>
      </c>
      <c r="S38" s="8">
        <f t="shared" si="1"/>
        <v>-50.304000000000002</v>
      </c>
      <c r="U38" t="s">
        <v>39</v>
      </c>
      <c r="V38">
        <v>1</v>
      </c>
      <c r="W38">
        <v>0.05</v>
      </c>
      <c r="X38">
        <v>-4.8000000000000001E-2</v>
      </c>
      <c r="Y38">
        <v>1.145</v>
      </c>
      <c r="Z38">
        <v>-4.1920000000000002</v>
      </c>
      <c r="AA38">
        <v>-42</v>
      </c>
      <c r="AB38">
        <v>12</v>
      </c>
      <c r="AC38" s="8">
        <f t="shared" si="2"/>
        <v>-46.112000000000002</v>
      </c>
    </row>
    <row r="39" spans="1:29" x14ac:dyDescent="0.25">
      <c r="A39" t="s">
        <v>39</v>
      </c>
      <c r="B39">
        <v>1</v>
      </c>
      <c r="C39">
        <v>0.05</v>
      </c>
      <c r="D39">
        <v>-1.7999999999999999E-2</v>
      </c>
      <c r="E39">
        <v>0.96499999999999997</v>
      </c>
      <c r="F39">
        <v>-1.865</v>
      </c>
      <c r="G39">
        <v>-75</v>
      </c>
      <c r="H39">
        <v>22</v>
      </c>
      <c r="I39" s="8">
        <f t="shared" si="0"/>
        <v>-42.895000000000003</v>
      </c>
      <c r="K39" t="s">
        <v>68</v>
      </c>
      <c r="L39">
        <v>1</v>
      </c>
      <c r="M39">
        <v>0.05</v>
      </c>
      <c r="N39">
        <v>1.2E-2</v>
      </c>
      <c r="O39">
        <v>5.6000000000000001E-2</v>
      </c>
      <c r="P39">
        <v>21.428999999999998</v>
      </c>
      <c r="Q39">
        <v>32</v>
      </c>
      <c r="R39">
        <v>12</v>
      </c>
      <c r="S39" s="8">
        <f t="shared" si="1"/>
        <v>257.14799999999997</v>
      </c>
      <c r="U39" t="s">
        <v>68</v>
      </c>
      <c r="V39">
        <v>1</v>
      </c>
      <c r="W39">
        <v>0.05</v>
      </c>
      <c r="X39">
        <v>1.2E-2</v>
      </c>
      <c r="Y39">
        <v>5.6000000000000001E-2</v>
      </c>
      <c r="Z39">
        <v>21.428999999999998</v>
      </c>
      <c r="AA39">
        <v>32</v>
      </c>
      <c r="AB39">
        <v>12</v>
      </c>
      <c r="AC39" s="8">
        <f t="shared" si="2"/>
        <v>235.71899999999999</v>
      </c>
    </row>
    <row r="40" spans="1:29" x14ac:dyDescent="0.25">
      <c r="A40" t="s">
        <v>68</v>
      </c>
      <c r="B40">
        <v>1</v>
      </c>
      <c r="C40">
        <v>0.05</v>
      </c>
      <c r="D40">
        <v>3.0000000000000001E-3</v>
      </c>
      <c r="E40">
        <v>8.3000000000000004E-2</v>
      </c>
      <c r="F40">
        <v>3.6139999999999999</v>
      </c>
      <c r="G40">
        <v>66</v>
      </c>
      <c r="H40">
        <v>21</v>
      </c>
      <c r="I40" s="8">
        <f t="shared" si="0"/>
        <v>83.122</v>
      </c>
      <c r="K40" t="s">
        <v>112</v>
      </c>
      <c r="L40">
        <v>0</v>
      </c>
      <c r="M40">
        <v>0.05</v>
      </c>
      <c r="N40">
        <v>-1E-3</v>
      </c>
      <c r="O40">
        <v>0.245</v>
      </c>
      <c r="P40">
        <v>-0.20399999999999999</v>
      </c>
      <c r="Q40">
        <v>-3</v>
      </c>
      <c r="R40">
        <v>12</v>
      </c>
      <c r="S40" s="8">
        <f t="shared" si="1"/>
        <v>-2.448</v>
      </c>
      <c r="U40" t="s">
        <v>112</v>
      </c>
      <c r="V40">
        <v>0</v>
      </c>
      <c r="W40">
        <v>0.05</v>
      </c>
      <c r="X40">
        <v>-1E-3</v>
      </c>
      <c r="Y40">
        <v>0.245</v>
      </c>
      <c r="Z40">
        <v>-0.20399999999999999</v>
      </c>
      <c r="AA40">
        <v>-3</v>
      </c>
      <c r="AB40">
        <v>12</v>
      </c>
      <c r="AC40" s="8">
        <f t="shared" si="2"/>
        <v>-2.2439999999999998</v>
      </c>
    </row>
    <row r="41" spans="1:29" x14ac:dyDescent="0.25">
      <c r="A41" t="s">
        <v>112</v>
      </c>
      <c r="B41">
        <v>0</v>
      </c>
      <c r="C41">
        <v>0.05</v>
      </c>
      <c r="D41">
        <v>7.0000000000000001E-3</v>
      </c>
      <c r="E41">
        <v>0.20899999999999999</v>
      </c>
      <c r="F41">
        <v>3.3490000000000002</v>
      </c>
      <c r="G41">
        <v>59</v>
      </c>
      <c r="H41">
        <v>23</v>
      </c>
      <c r="I41" s="8">
        <f t="shared" si="0"/>
        <v>77.027000000000001</v>
      </c>
      <c r="K41" t="s">
        <v>40</v>
      </c>
      <c r="L41">
        <v>1</v>
      </c>
      <c r="M41">
        <v>0.05</v>
      </c>
      <c r="N41">
        <v>-1.4999999999999999E-2</v>
      </c>
      <c r="O41">
        <v>0.61699999999999999</v>
      </c>
      <c r="P41">
        <v>-2.431</v>
      </c>
      <c r="Q41">
        <v>-32</v>
      </c>
      <c r="R41">
        <v>12</v>
      </c>
      <c r="S41" s="8">
        <f t="shared" si="1"/>
        <v>-29.172000000000001</v>
      </c>
      <c r="U41" t="s">
        <v>40</v>
      </c>
      <c r="V41">
        <v>1</v>
      </c>
      <c r="W41">
        <v>0.05</v>
      </c>
      <c r="X41">
        <v>-1.4999999999999999E-2</v>
      </c>
      <c r="Y41">
        <v>0.61699999999999999</v>
      </c>
      <c r="Z41">
        <v>-2.431</v>
      </c>
      <c r="AA41">
        <v>-32</v>
      </c>
      <c r="AB41">
        <v>12</v>
      </c>
      <c r="AC41" s="8">
        <f t="shared" si="2"/>
        <v>-26.741</v>
      </c>
    </row>
    <row r="42" spans="1:29" x14ac:dyDescent="0.25">
      <c r="A42" t="s">
        <v>203</v>
      </c>
      <c r="B42">
        <v>0</v>
      </c>
      <c r="C42">
        <v>0.05</v>
      </c>
      <c r="D42">
        <v>-5.0000000000000001E-3</v>
      </c>
      <c r="E42">
        <v>0.55000000000000004</v>
      </c>
      <c r="F42">
        <v>-0.97</v>
      </c>
      <c r="G42">
        <v>-47</v>
      </c>
      <c r="H42">
        <v>23</v>
      </c>
      <c r="I42" s="8">
        <f t="shared" si="0"/>
        <v>-22.31</v>
      </c>
      <c r="K42" t="s">
        <v>42</v>
      </c>
      <c r="L42">
        <v>1</v>
      </c>
      <c r="M42">
        <v>0.05</v>
      </c>
      <c r="N42">
        <v>-3.1E-2</v>
      </c>
      <c r="O42">
        <v>0.86799999999999999</v>
      </c>
      <c r="P42">
        <v>-3.6110000000000002</v>
      </c>
      <c r="Q42">
        <v>-44</v>
      </c>
      <c r="R42">
        <v>12</v>
      </c>
      <c r="S42" s="8">
        <f t="shared" si="1"/>
        <v>-43.332000000000001</v>
      </c>
      <c r="U42" t="s">
        <v>42</v>
      </c>
      <c r="V42">
        <v>1</v>
      </c>
      <c r="W42">
        <v>0.05</v>
      </c>
      <c r="X42">
        <v>-3.1E-2</v>
      </c>
      <c r="Y42">
        <v>0.86799999999999999</v>
      </c>
      <c r="Z42">
        <v>-3.6110000000000002</v>
      </c>
      <c r="AA42">
        <v>-44</v>
      </c>
      <c r="AB42">
        <v>12</v>
      </c>
      <c r="AC42" s="8">
        <f t="shared" si="2"/>
        <v>-39.721000000000004</v>
      </c>
    </row>
    <row r="43" spans="1:29" x14ac:dyDescent="0.25">
      <c r="A43" t="s">
        <v>42</v>
      </c>
      <c r="B43">
        <v>1</v>
      </c>
      <c r="C43">
        <v>0.05</v>
      </c>
      <c r="D43">
        <v>-1.4999999999999999E-2</v>
      </c>
      <c r="E43">
        <v>0.78600000000000003</v>
      </c>
      <c r="F43">
        <v>-1.8819999999999999</v>
      </c>
      <c r="G43">
        <v>-139</v>
      </c>
      <c r="H43">
        <v>23</v>
      </c>
      <c r="I43" s="8">
        <f t="shared" si="0"/>
        <v>-43.285999999999994</v>
      </c>
      <c r="K43" t="s">
        <v>7</v>
      </c>
      <c r="L43">
        <v>0</v>
      </c>
      <c r="M43">
        <v>0.05</v>
      </c>
      <c r="N43">
        <v>-2.3E-2</v>
      </c>
      <c r="O43">
        <v>0.83199999999999996</v>
      </c>
      <c r="P43">
        <v>-2.7639999999999998</v>
      </c>
      <c r="Q43">
        <v>-16</v>
      </c>
      <c r="R43">
        <v>12</v>
      </c>
      <c r="S43" s="8">
        <f t="shared" si="1"/>
        <v>-33.167999999999999</v>
      </c>
      <c r="U43" t="s">
        <v>7</v>
      </c>
      <c r="V43">
        <v>0</v>
      </c>
      <c r="W43">
        <v>0.05</v>
      </c>
      <c r="X43">
        <v>-2.3E-2</v>
      </c>
      <c r="Y43">
        <v>0.83199999999999996</v>
      </c>
      <c r="Z43">
        <v>-2.7639999999999998</v>
      </c>
      <c r="AA43">
        <v>-16</v>
      </c>
      <c r="AB43">
        <v>12</v>
      </c>
      <c r="AC43" s="8">
        <f t="shared" si="2"/>
        <v>-30.403999999999996</v>
      </c>
    </row>
    <row r="44" spans="1:29" x14ac:dyDescent="0.25">
      <c r="I44" s="8"/>
      <c r="K44" t="s">
        <v>113</v>
      </c>
      <c r="L44">
        <v>0</v>
      </c>
      <c r="M44">
        <v>0.05</v>
      </c>
      <c r="N44">
        <v>0</v>
      </c>
      <c r="O44">
        <v>0.54200000000000004</v>
      </c>
      <c r="P44">
        <v>0</v>
      </c>
      <c r="Q44">
        <v>-1</v>
      </c>
      <c r="R44">
        <v>12</v>
      </c>
      <c r="S44" s="8">
        <f t="shared" si="1"/>
        <v>0</v>
      </c>
      <c r="U44" t="s">
        <v>113</v>
      </c>
      <c r="V44">
        <v>0</v>
      </c>
      <c r="W44">
        <v>0.05</v>
      </c>
      <c r="X44">
        <v>0</v>
      </c>
      <c r="Y44">
        <v>0.54200000000000004</v>
      </c>
      <c r="Z44">
        <v>0</v>
      </c>
      <c r="AA44">
        <v>-1</v>
      </c>
      <c r="AB44">
        <v>12</v>
      </c>
      <c r="AC44" s="8">
        <f t="shared" si="2"/>
        <v>0</v>
      </c>
    </row>
    <row r="45" spans="1:29" x14ac:dyDescent="0.25">
      <c r="I45" s="8"/>
      <c r="K45" t="s">
        <v>137</v>
      </c>
      <c r="L45">
        <v>0</v>
      </c>
      <c r="M45">
        <v>0.05</v>
      </c>
      <c r="N45">
        <v>-8.9999999999999993E-3</v>
      </c>
      <c r="O45">
        <v>0.90100000000000002</v>
      </c>
      <c r="P45">
        <v>-1.054</v>
      </c>
      <c r="Q45">
        <v>-3</v>
      </c>
      <c r="R45">
        <v>11</v>
      </c>
      <c r="S45" s="8">
        <f t="shared" si="1"/>
        <v>-12.648</v>
      </c>
      <c r="U45" t="s">
        <v>137</v>
      </c>
      <c r="V45">
        <v>0</v>
      </c>
      <c r="W45">
        <v>0.05</v>
      </c>
      <c r="X45">
        <v>-8.9999999999999993E-3</v>
      </c>
      <c r="Y45">
        <v>0.90100000000000002</v>
      </c>
      <c r="Z45">
        <v>-1.054</v>
      </c>
      <c r="AA45">
        <v>-3</v>
      </c>
      <c r="AB45">
        <v>11</v>
      </c>
      <c r="AC45" s="8">
        <f t="shared" si="2"/>
        <v>-11.594000000000001</v>
      </c>
    </row>
    <row r="46" spans="1:29" x14ac:dyDescent="0.25">
      <c r="K46" t="s">
        <v>114</v>
      </c>
      <c r="L46">
        <v>0</v>
      </c>
      <c r="M46">
        <v>0.05</v>
      </c>
      <c r="N46">
        <v>-8.0000000000000002E-3</v>
      </c>
      <c r="O46">
        <v>0.23899999999999999</v>
      </c>
      <c r="P46">
        <v>-3.222</v>
      </c>
      <c r="Q46">
        <v>-15</v>
      </c>
      <c r="R46">
        <v>11</v>
      </c>
      <c r="S46" s="8">
        <f t="shared" si="1"/>
        <v>-38.664000000000001</v>
      </c>
      <c r="U46" t="s">
        <v>114</v>
      </c>
      <c r="V46">
        <v>0</v>
      </c>
      <c r="W46">
        <v>0.05</v>
      </c>
      <c r="X46">
        <v>-8.0000000000000002E-3</v>
      </c>
      <c r="Y46">
        <v>0.23899999999999999</v>
      </c>
      <c r="Z46">
        <v>-3.222</v>
      </c>
      <c r="AA46">
        <v>-15</v>
      </c>
      <c r="AB46">
        <v>11</v>
      </c>
      <c r="AC46" s="8">
        <f t="shared" si="2"/>
        <v>-35.442</v>
      </c>
    </row>
    <row r="47" spans="1:29" x14ac:dyDescent="0.25">
      <c r="K47" t="s">
        <v>44</v>
      </c>
      <c r="L47">
        <v>0</v>
      </c>
      <c r="M47">
        <v>0.05</v>
      </c>
      <c r="N47">
        <v>-1.4E-2</v>
      </c>
      <c r="O47">
        <v>0.51400000000000001</v>
      </c>
      <c r="P47">
        <v>-2.7240000000000002</v>
      </c>
      <c r="Q47">
        <v>-9</v>
      </c>
      <c r="R47">
        <v>11</v>
      </c>
      <c r="S47" s="8">
        <f t="shared" si="1"/>
        <v>-32.688000000000002</v>
      </c>
      <c r="U47" t="s">
        <v>44</v>
      </c>
      <c r="V47">
        <v>0</v>
      </c>
      <c r="W47">
        <v>0.05</v>
      </c>
      <c r="X47">
        <v>-1.4E-2</v>
      </c>
      <c r="Y47">
        <v>0.51400000000000001</v>
      </c>
      <c r="Z47">
        <v>-2.7240000000000002</v>
      </c>
      <c r="AA47">
        <v>-9</v>
      </c>
      <c r="AB47">
        <v>11</v>
      </c>
      <c r="AC47" s="8">
        <f t="shared" si="2"/>
        <v>-29.964000000000002</v>
      </c>
    </row>
    <row r="48" spans="1:29" x14ac:dyDescent="0.25">
      <c r="K48" t="s">
        <v>45</v>
      </c>
      <c r="L48">
        <v>0</v>
      </c>
      <c r="M48">
        <v>0.05</v>
      </c>
      <c r="N48">
        <v>2.1000000000000001E-2</v>
      </c>
      <c r="O48">
        <v>0.69399999999999995</v>
      </c>
      <c r="P48">
        <v>3.0819999999999999</v>
      </c>
      <c r="Q48">
        <v>11</v>
      </c>
      <c r="R48">
        <v>11</v>
      </c>
      <c r="S48" s="8">
        <f t="shared" si="1"/>
        <v>36.983999999999995</v>
      </c>
      <c r="U48" t="s">
        <v>45</v>
      </c>
      <c r="V48">
        <v>0</v>
      </c>
      <c r="W48">
        <v>0.05</v>
      </c>
      <c r="X48">
        <v>2.1000000000000001E-2</v>
      </c>
      <c r="Y48">
        <v>0.69399999999999995</v>
      </c>
      <c r="Z48">
        <v>3.0819999999999999</v>
      </c>
      <c r="AA48">
        <v>11</v>
      </c>
      <c r="AB48">
        <v>11</v>
      </c>
      <c r="AC48" s="8">
        <f t="shared" si="2"/>
        <v>33.902000000000001</v>
      </c>
    </row>
    <row r="49" spans="11:29" x14ac:dyDescent="0.25">
      <c r="K49" t="s">
        <v>22</v>
      </c>
      <c r="L49">
        <v>1</v>
      </c>
      <c r="M49">
        <v>0.05</v>
      </c>
      <c r="N49">
        <v>-2.3E-2</v>
      </c>
      <c r="O49">
        <v>0.51700000000000002</v>
      </c>
      <c r="P49">
        <v>-4.4669999999999996</v>
      </c>
      <c r="Q49">
        <v>-44</v>
      </c>
      <c r="R49">
        <v>12</v>
      </c>
      <c r="S49" s="8">
        <f t="shared" si="1"/>
        <v>-53.603999999999999</v>
      </c>
      <c r="U49" t="s">
        <v>22</v>
      </c>
      <c r="V49">
        <v>1</v>
      </c>
      <c r="W49">
        <v>0.05</v>
      </c>
      <c r="X49">
        <v>-2.3E-2</v>
      </c>
      <c r="Y49">
        <v>0.51700000000000002</v>
      </c>
      <c r="Z49">
        <v>-4.4669999999999996</v>
      </c>
      <c r="AA49">
        <v>-44</v>
      </c>
      <c r="AB49">
        <v>12</v>
      </c>
      <c r="AC49" s="8">
        <f t="shared" si="2"/>
        <v>-49.136999999999993</v>
      </c>
    </row>
    <row r="50" spans="11:29" x14ac:dyDescent="0.25">
      <c r="K50" t="s">
        <v>93</v>
      </c>
      <c r="L50">
        <v>1</v>
      </c>
      <c r="M50">
        <v>0.05</v>
      </c>
      <c r="N50">
        <v>-4.2000000000000003E-2</v>
      </c>
      <c r="O50">
        <v>0.85199999999999998</v>
      </c>
      <c r="P50">
        <v>-4.8940000000000001</v>
      </c>
      <c r="Q50">
        <v>-34</v>
      </c>
      <c r="R50">
        <v>12</v>
      </c>
      <c r="S50" s="8">
        <f t="shared" si="1"/>
        <v>-58.728000000000002</v>
      </c>
      <c r="U50" t="s">
        <v>93</v>
      </c>
      <c r="V50">
        <v>1</v>
      </c>
      <c r="W50">
        <v>0.05</v>
      </c>
      <c r="X50">
        <v>-4.2000000000000003E-2</v>
      </c>
      <c r="Y50">
        <v>0.85199999999999998</v>
      </c>
      <c r="Z50">
        <v>-4.8940000000000001</v>
      </c>
      <c r="AA50">
        <v>-34</v>
      </c>
      <c r="AB50">
        <v>12</v>
      </c>
      <c r="AC50" s="8">
        <f t="shared" si="2"/>
        <v>-53.834000000000003</v>
      </c>
    </row>
    <row r="51" spans="11:29" x14ac:dyDescent="0.25">
      <c r="K51" t="s">
        <v>170</v>
      </c>
      <c r="L51">
        <v>1</v>
      </c>
      <c r="M51">
        <v>0.05</v>
      </c>
      <c r="N51">
        <v>-5.6000000000000001E-2</v>
      </c>
      <c r="O51">
        <v>0.90300000000000002</v>
      </c>
      <c r="P51">
        <v>-6.2169999999999996</v>
      </c>
      <c r="Q51">
        <v>-46</v>
      </c>
      <c r="R51">
        <v>12</v>
      </c>
      <c r="S51" s="8">
        <f t="shared" si="1"/>
        <v>-74.603999999999999</v>
      </c>
      <c r="U51" t="s">
        <v>170</v>
      </c>
      <c r="V51">
        <v>1</v>
      </c>
      <c r="W51">
        <v>0.05</v>
      </c>
      <c r="X51">
        <v>-5.6000000000000001E-2</v>
      </c>
      <c r="Y51">
        <v>0.90300000000000002</v>
      </c>
      <c r="Z51">
        <v>-6.2169999999999996</v>
      </c>
      <c r="AA51">
        <v>-46</v>
      </c>
      <c r="AB51">
        <v>12</v>
      </c>
      <c r="AC51" s="8">
        <f t="shared" si="2"/>
        <v>-68.387</v>
      </c>
    </row>
    <row r="52" spans="11:29" x14ac:dyDescent="0.25">
      <c r="K52" t="s">
        <v>95</v>
      </c>
      <c r="L52">
        <v>1</v>
      </c>
      <c r="M52">
        <v>0.05</v>
      </c>
      <c r="N52">
        <v>-8.3000000000000004E-2</v>
      </c>
      <c r="O52">
        <v>1.012</v>
      </c>
      <c r="P52">
        <v>-8.202</v>
      </c>
      <c r="Q52">
        <v>-22</v>
      </c>
      <c r="R52">
        <v>9</v>
      </c>
      <c r="S52" s="8">
        <f t="shared" si="1"/>
        <v>-98.424000000000007</v>
      </c>
      <c r="U52" t="s">
        <v>95</v>
      </c>
      <c r="V52">
        <v>1</v>
      </c>
      <c r="W52">
        <v>0.05</v>
      </c>
      <c r="X52">
        <v>-8.3000000000000004E-2</v>
      </c>
      <c r="Y52">
        <v>1.012</v>
      </c>
      <c r="Z52">
        <v>-8.202</v>
      </c>
      <c r="AA52">
        <v>-22</v>
      </c>
      <c r="AB52">
        <v>9</v>
      </c>
      <c r="AC52" s="8">
        <f t="shared" si="2"/>
        <v>-90.221999999999994</v>
      </c>
    </row>
    <row r="53" spans="11:29" x14ac:dyDescent="0.25">
      <c r="K53" t="s">
        <v>115</v>
      </c>
      <c r="L53">
        <v>0</v>
      </c>
      <c r="M53">
        <v>0.05</v>
      </c>
      <c r="N53">
        <v>-2E-3</v>
      </c>
      <c r="O53">
        <v>0.41099999999999998</v>
      </c>
      <c r="P53">
        <v>-0.45900000000000002</v>
      </c>
      <c r="Q53">
        <v>-9</v>
      </c>
      <c r="R53">
        <v>11</v>
      </c>
      <c r="S53" s="8">
        <f t="shared" si="1"/>
        <v>-5.508</v>
      </c>
      <c r="U53" t="s">
        <v>115</v>
      </c>
      <c r="V53">
        <v>0</v>
      </c>
      <c r="W53">
        <v>0.05</v>
      </c>
      <c r="X53">
        <v>-2E-3</v>
      </c>
      <c r="Y53">
        <v>0.41099999999999998</v>
      </c>
      <c r="Z53">
        <v>-0.45900000000000002</v>
      </c>
      <c r="AA53">
        <v>-9</v>
      </c>
      <c r="AB53">
        <v>11</v>
      </c>
      <c r="AC53" s="8">
        <f t="shared" si="2"/>
        <v>-5.0490000000000004</v>
      </c>
    </row>
    <row r="54" spans="11:29" x14ac:dyDescent="0.25">
      <c r="K54" t="s">
        <v>116</v>
      </c>
      <c r="L54">
        <v>0</v>
      </c>
      <c r="M54">
        <v>0.05</v>
      </c>
      <c r="N54">
        <v>8.0000000000000002E-3</v>
      </c>
      <c r="O54">
        <v>0.23100000000000001</v>
      </c>
      <c r="P54">
        <v>3.2839999999999998</v>
      </c>
      <c r="Q54">
        <v>24</v>
      </c>
      <c r="R54">
        <v>12</v>
      </c>
      <c r="S54" s="8">
        <f t="shared" si="1"/>
        <v>39.408000000000001</v>
      </c>
      <c r="U54" t="s">
        <v>116</v>
      </c>
      <c r="V54">
        <v>0</v>
      </c>
      <c r="W54">
        <v>0.05</v>
      </c>
      <c r="X54">
        <v>8.0000000000000002E-3</v>
      </c>
      <c r="Y54">
        <v>0.23100000000000001</v>
      </c>
      <c r="Z54">
        <v>3.2839999999999998</v>
      </c>
      <c r="AA54">
        <v>24</v>
      </c>
      <c r="AB54">
        <v>12</v>
      </c>
      <c r="AC54" s="8">
        <f t="shared" si="2"/>
        <v>36.123999999999995</v>
      </c>
    </row>
    <row r="55" spans="11:29" x14ac:dyDescent="0.25">
      <c r="K55" t="s">
        <v>117</v>
      </c>
      <c r="L55">
        <v>0</v>
      </c>
      <c r="M55">
        <v>0.05</v>
      </c>
      <c r="N55">
        <v>-1.0999999999999999E-2</v>
      </c>
      <c r="O55">
        <v>0.247</v>
      </c>
      <c r="P55">
        <v>-4.3179999999999996</v>
      </c>
      <c r="Q55">
        <v>-14</v>
      </c>
      <c r="R55">
        <v>10</v>
      </c>
      <c r="S55" s="8">
        <f t="shared" si="1"/>
        <v>-51.815999999999995</v>
      </c>
      <c r="U55" t="s">
        <v>117</v>
      </c>
      <c r="V55">
        <v>0</v>
      </c>
      <c r="W55">
        <v>0.05</v>
      </c>
      <c r="X55">
        <v>-1.0999999999999999E-2</v>
      </c>
      <c r="Y55">
        <v>0.247</v>
      </c>
      <c r="Z55">
        <v>-4.3179999999999996</v>
      </c>
      <c r="AA55">
        <v>-14</v>
      </c>
      <c r="AB55">
        <v>10</v>
      </c>
      <c r="AC55" s="8">
        <f t="shared" si="2"/>
        <v>-47.497999999999998</v>
      </c>
    </row>
    <row r="56" spans="11:29" x14ac:dyDescent="0.25">
      <c r="K56" t="s">
        <v>118</v>
      </c>
      <c r="L56">
        <v>1</v>
      </c>
      <c r="M56">
        <v>0.05</v>
      </c>
      <c r="N56">
        <v>-1.0999999999999999E-2</v>
      </c>
      <c r="O56">
        <v>0.24099999999999999</v>
      </c>
      <c r="P56">
        <v>-4.6520000000000001</v>
      </c>
      <c r="Q56">
        <v>-30</v>
      </c>
      <c r="R56">
        <v>12</v>
      </c>
      <c r="S56" s="8">
        <f t="shared" si="1"/>
        <v>-55.823999999999998</v>
      </c>
      <c r="U56" t="s">
        <v>118</v>
      </c>
      <c r="V56">
        <v>1</v>
      </c>
      <c r="W56">
        <v>0.05</v>
      </c>
      <c r="X56">
        <v>-1.0999999999999999E-2</v>
      </c>
      <c r="Y56">
        <v>0.24099999999999999</v>
      </c>
      <c r="Z56">
        <v>-4.6520000000000001</v>
      </c>
      <c r="AA56">
        <v>-30</v>
      </c>
      <c r="AB56">
        <v>12</v>
      </c>
      <c r="AC56" s="8">
        <f t="shared" si="2"/>
        <v>-51.172000000000004</v>
      </c>
    </row>
    <row r="57" spans="11:29" x14ac:dyDescent="0.25">
      <c r="K57" t="s">
        <v>119</v>
      </c>
      <c r="L57">
        <v>0</v>
      </c>
      <c r="M57">
        <v>0.05</v>
      </c>
      <c r="N57">
        <v>-7.0000000000000001E-3</v>
      </c>
      <c r="O57">
        <v>0.24099999999999999</v>
      </c>
      <c r="P57">
        <v>-3.0470000000000002</v>
      </c>
      <c r="Q57">
        <v>-9</v>
      </c>
      <c r="R57">
        <v>12</v>
      </c>
      <c r="S57" s="8">
        <f t="shared" si="1"/>
        <v>-36.564</v>
      </c>
      <c r="U57" t="s">
        <v>119</v>
      </c>
      <c r="V57">
        <v>0</v>
      </c>
      <c r="W57">
        <v>0.05</v>
      </c>
      <c r="X57">
        <v>-7.0000000000000001E-3</v>
      </c>
      <c r="Y57">
        <v>0.24099999999999999</v>
      </c>
      <c r="Z57">
        <v>-3.0470000000000002</v>
      </c>
      <c r="AA57">
        <v>-9</v>
      </c>
      <c r="AB57">
        <v>12</v>
      </c>
      <c r="AC57" s="8">
        <f t="shared" si="2"/>
        <v>-33.517000000000003</v>
      </c>
    </row>
    <row r="58" spans="11:29" x14ac:dyDescent="0.25">
      <c r="K58" t="s">
        <v>41</v>
      </c>
      <c r="L58">
        <v>0</v>
      </c>
      <c r="M58">
        <v>0.05</v>
      </c>
      <c r="N58">
        <v>-4.0000000000000001E-3</v>
      </c>
      <c r="O58">
        <v>0.13800000000000001</v>
      </c>
      <c r="P58">
        <v>-2.899</v>
      </c>
      <c r="Q58">
        <v>-10</v>
      </c>
      <c r="R58">
        <v>12</v>
      </c>
      <c r="S58" s="8">
        <f t="shared" si="1"/>
        <v>-34.787999999999997</v>
      </c>
      <c r="U58" t="s">
        <v>41</v>
      </c>
      <c r="V58">
        <v>0</v>
      </c>
      <c r="W58">
        <v>0.05</v>
      </c>
      <c r="X58">
        <v>-4.0000000000000001E-3</v>
      </c>
      <c r="Y58">
        <v>0.13800000000000001</v>
      </c>
      <c r="Z58">
        <v>-2.899</v>
      </c>
      <c r="AA58">
        <v>-10</v>
      </c>
      <c r="AB58">
        <v>12</v>
      </c>
      <c r="AC58" s="8">
        <f t="shared" si="2"/>
        <v>-31.888999999999999</v>
      </c>
    </row>
    <row r="59" spans="11:29" x14ac:dyDescent="0.25">
      <c r="K59" t="s">
        <v>71</v>
      </c>
      <c r="L59">
        <v>1</v>
      </c>
      <c r="M59">
        <v>0.05</v>
      </c>
      <c r="N59">
        <v>-1.4E-2</v>
      </c>
      <c r="O59">
        <v>0.45900000000000002</v>
      </c>
      <c r="P59">
        <v>-2.9620000000000002</v>
      </c>
      <c r="Q59">
        <v>-27</v>
      </c>
      <c r="R59">
        <v>11</v>
      </c>
      <c r="S59" s="8">
        <f t="shared" si="1"/>
        <v>-35.544000000000004</v>
      </c>
      <c r="U59" t="s">
        <v>71</v>
      </c>
      <c r="V59">
        <v>1</v>
      </c>
      <c r="W59">
        <v>0.05</v>
      </c>
      <c r="X59">
        <v>-1.4E-2</v>
      </c>
      <c r="Y59">
        <v>0.45900000000000002</v>
      </c>
      <c r="Z59">
        <v>-2.9620000000000002</v>
      </c>
      <c r="AA59">
        <v>-27</v>
      </c>
      <c r="AB59">
        <v>11</v>
      </c>
      <c r="AC59" s="8">
        <f t="shared" si="2"/>
        <v>-32.582000000000001</v>
      </c>
    </row>
    <row r="60" spans="11:29" x14ac:dyDescent="0.25">
      <c r="AC60" s="8"/>
    </row>
    <row r="61" spans="11:29" x14ac:dyDescent="0.25">
      <c r="AC61" s="8"/>
    </row>
    <row r="62" spans="11:29" x14ac:dyDescent="0.25">
      <c r="AC62" s="8"/>
    </row>
    <row r="63" spans="11:29" x14ac:dyDescent="0.25">
      <c r="AC63" s="8"/>
    </row>
    <row r="64" spans="11:29" x14ac:dyDescent="0.25">
      <c r="AC64" s="8"/>
    </row>
    <row r="65" spans="29:29" x14ac:dyDescent="0.25">
      <c r="AC65" s="8"/>
    </row>
    <row r="67" spans="29:29" x14ac:dyDescent="0.25">
      <c r="AC67" s="8"/>
    </row>
    <row r="68" spans="29:29" x14ac:dyDescent="0.25">
      <c r="AC68" s="8"/>
    </row>
    <row r="69" spans="29:29" x14ac:dyDescent="0.25">
      <c r="AC69" s="8"/>
    </row>
    <row r="70" spans="29:29" x14ac:dyDescent="0.25">
      <c r="AC70" s="8"/>
    </row>
    <row r="71" spans="29:29" x14ac:dyDescent="0.25">
      <c r="AC71" s="8"/>
    </row>
    <row r="72" spans="29:29" x14ac:dyDescent="0.25">
      <c r="AC72" s="8"/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7"/>
  <sheetViews>
    <sheetView topLeftCell="AG1" zoomScale="70" zoomScaleNormal="70" workbookViewId="0">
      <selection activeCell="BG34" sqref="BG34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235</v>
      </c>
      <c r="B1" s="19"/>
      <c r="C1" s="19"/>
      <c r="D1" s="19"/>
      <c r="E1" s="19"/>
      <c r="F1" s="19"/>
      <c r="G1" s="19"/>
      <c r="H1" s="19"/>
      <c r="I1" s="19"/>
      <c r="K1" s="23" t="s">
        <v>236</v>
      </c>
      <c r="L1" s="23"/>
      <c r="M1" s="23"/>
      <c r="N1" s="23"/>
      <c r="O1" s="23"/>
      <c r="P1" s="23"/>
      <c r="Q1" s="23"/>
      <c r="R1" s="23"/>
      <c r="S1" s="23"/>
      <c r="U1" s="23" t="s">
        <v>237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234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233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78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232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s="28" t="str">
        <f>+NH4_precip_year!A3</f>
        <v>CH0002R</v>
      </c>
      <c r="B3" s="28">
        <f>+NH4_precip_year!B3</f>
        <v>1</v>
      </c>
      <c r="C3" s="28">
        <f>+NH4_precip_year!C3</f>
        <v>0.05</v>
      </c>
      <c r="D3" s="28">
        <f>+NH4_precip_year!D3</f>
        <v>-8.0000000000000002E-3</v>
      </c>
      <c r="E3" s="28">
        <f>+NH4_precip_year!E3</f>
        <v>0.56000000000000005</v>
      </c>
      <c r="F3" s="28">
        <f>+NH4_precip_year!F3</f>
        <v>-1.3879999999999999</v>
      </c>
      <c r="G3" s="28">
        <f>+NH4_precip_year!G3</f>
        <v>-122</v>
      </c>
      <c r="H3" s="28">
        <f>+NH4_precip_year!H3</f>
        <v>23</v>
      </c>
      <c r="I3" s="28">
        <f>+NH4_precip_year!I3</f>
        <v>-31.923999999999999</v>
      </c>
      <c r="J3" s="28"/>
      <c r="K3" s="28" t="s">
        <v>10</v>
      </c>
      <c r="L3" s="28">
        <v>0</v>
      </c>
      <c r="M3" s="31">
        <v>0.05</v>
      </c>
      <c r="N3" s="31">
        <v>-7.0000000000000001E-3</v>
      </c>
      <c r="O3" s="29">
        <v>0.80700000000000005</v>
      </c>
      <c r="P3" s="28">
        <v>-0.81599999999999995</v>
      </c>
      <c r="Q3" s="29">
        <v>-35</v>
      </c>
      <c r="R3" s="28">
        <v>23</v>
      </c>
      <c r="S3" s="8">
        <f t="shared" ref="S3:S42" si="0">+P3*23</f>
        <v>-18.767999999999997</v>
      </c>
      <c r="T3" s="28"/>
      <c r="U3" s="28" t="s">
        <v>10</v>
      </c>
      <c r="V3" s="28">
        <v>1</v>
      </c>
      <c r="W3" s="31">
        <v>0.05</v>
      </c>
      <c r="X3" s="31">
        <v>-1.2999999999999999E-2</v>
      </c>
      <c r="Y3" s="29">
        <v>0.71399999999999997</v>
      </c>
      <c r="Z3" s="28">
        <v>-1.758</v>
      </c>
      <c r="AA3" s="29">
        <v>-135</v>
      </c>
      <c r="AB3" s="28">
        <v>23</v>
      </c>
      <c r="AC3" s="8">
        <f t="shared" ref="AC3:AC42" si="1">+Z3*23</f>
        <v>-40.433999999999997</v>
      </c>
      <c r="AD3" s="28"/>
      <c r="AE3" s="2" t="s">
        <v>10</v>
      </c>
      <c r="AF3" s="28">
        <v>0</v>
      </c>
      <c r="AG3" s="29">
        <v>0.05</v>
      </c>
      <c r="AH3" s="28">
        <v>-4.0000000000000001E-3</v>
      </c>
      <c r="AI3" s="29">
        <v>0.378</v>
      </c>
      <c r="AJ3" s="28">
        <v>-1.0309999999999999</v>
      </c>
      <c r="AK3" s="29">
        <v>-69</v>
      </c>
      <c r="AL3" s="28">
        <v>23</v>
      </c>
      <c r="AM3" s="8">
        <f t="shared" ref="AM3:AM42" si="2">+AJ3*23</f>
        <v>-23.712999999999997</v>
      </c>
      <c r="AN3" s="28"/>
      <c r="AO3" s="28" t="s">
        <v>10</v>
      </c>
      <c r="AP3" s="28">
        <v>1</v>
      </c>
      <c r="AQ3" s="30">
        <v>0.05</v>
      </c>
      <c r="AR3" s="30">
        <v>-7.0000000000000001E-3</v>
      </c>
      <c r="AS3" s="30">
        <v>0.373</v>
      </c>
      <c r="AT3" s="28">
        <v>-1.8620000000000001</v>
      </c>
      <c r="AU3" s="29">
        <v>-109</v>
      </c>
      <c r="AV3">
        <v>22</v>
      </c>
      <c r="AW3" s="8">
        <f t="shared" ref="AW3:AW42" si="3">+AT3*23</f>
        <v>-42.826000000000001</v>
      </c>
      <c r="AY3" s="2" t="s">
        <v>80</v>
      </c>
      <c r="AZ3" s="2">
        <f>+COUNTA(A3:A41)</f>
        <v>39</v>
      </c>
      <c r="BA3" s="2">
        <f>+COUNTA(K3:K43)</f>
        <v>40</v>
      </c>
      <c r="BB3" s="2">
        <f>+COUNTA(U3:U43)</f>
        <v>40</v>
      </c>
      <c r="BC3" s="2">
        <f>+COUNTA(AE3:AE43)</f>
        <v>40</v>
      </c>
      <c r="BD3" s="2">
        <f>+COUNTA(AO3:AO43)</f>
        <v>40</v>
      </c>
    </row>
    <row r="4" spans="1:56" x14ac:dyDescent="0.25">
      <c r="A4" s="28" t="str">
        <f>+NH4_precip_year!A4</f>
        <v>CZ0001R</v>
      </c>
      <c r="B4" s="28">
        <f>+NH4_precip_year!B4</f>
        <v>1</v>
      </c>
      <c r="C4" s="28">
        <f>+NH4_precip_year!C4</f>
        <v>0.05</v>
      </c>
      <c r="D4" s="28">
        <f>+NH4_precip_year!D4</f>
        <v>-1.0999999999999999E-2</v>
      </c>
      <c r="E4" s="28">
        <f>+NH4_precip_year!E4</f>
        <v>0.77800000000000002</v>
      </c>
      <c r="F4" s="28">
        <f>+NH4_precip_year!F4</f>
        <v>-1.3759999999999999</v>
      </c>
      <c r="G4" s="28">
        <f>+NH4_precip_year!G4</f>
        <v>-100</v>
      </c>
      <c r="H4" s="28">
        <f>+NH4_precip_year!H4</f>
        <v>23</v>
      </c>
      <c r="I4" s="28">
        <f>+NH4_precip_year!I4</f>
        <v>-31.647999999999996</v>
      </c>
      <c r="J4" s="28"/>
      <c r="K4" s="28" t="s">
        <v>12</v>
      </c>
      <c r="L4" s="28">
        <v>0</v>
      </c>
      <c r="M4" s="31">
        <v>0.05</v>
      </c>
      <c r="N4" s="31">
        <v>-1.2E-2</v>
      </c>
      <c r="O4" s="29">
        <v>1.02</v>
      </c>
      <c r="P4" s="28">
        <v>-1.2090000000000001</v>
      </c>
      <c r="Q4" s="29">
        <v>-41</v>
      </c>
      <c r="R4" s="28">
        <v>19</v>
      </c>
      <c r="S4" s="8">
        <f t="shared" si="0"/>
        <v>-27.807000000000002</v>
      </c>
      <c r="T4" s="28"/>
      <c r="U4" s="28" t="s">
        <v>12</v>
      </c>
      <c r="V4" s="28">
        <v>1</v>
      </c>
      <c r="W4" s="31">
        <v>0.05</v>
      </c>
      <c r="X4" s="31">
        <v>-1.9E-2</v>
      </c>
      <c r="Y4" s="29">
        <v>0.90400000000000003</v>
      </c>
      <c r="Z4" s="28">
        <v>-2.073</v>
      </c>
      <c r="AA4" s="29">
        <v>-82</v>
      </c>
      <c r="AB4" s="28">
        <v>20</v>
      </c>
      <c r="AC4" s="8">
        <f t="shared" si="1"/>
        <v>-47.679000000000002</v>
      </c>
      <c r="AD4" s="28"/>
      <c r="AE4" s="2" t="s">
        <v>12</v>
      </c>
      <c r="AF4" s="28">
        <v>0</v>
      </c>
      <c r="AG4" s="31">
        <v>0.05</v>
      </c>
      <c r="AH4" s="31">
        <v>-8.0000000000000002E-3</v>
      </c>
      <c r="AI4" s="29">
        <v>0.65100000000000002</v>
      </c>
      <c r="AJ4" s="28">
        <v>-1.2829999999999999</v>
      </c>
      <c r="AK4" s="29">
        <v>-58</v>
      </c>
      <c r="AL4" s="28">
        <v>20</v>
      </c>
      <c r="AM4" s="8">
        <f t="shared" si="2"/>
        <v>-29.508999999999997</v>
      </c>
      <c r="AN4" s="28"/>
      <c r="AO4" s="28" t="s">
        <v>12</v>
      </c>
      <c r="AP4" s="28">
        <v>1</v>
      </c>
      <c r="AQ4" s="30">
        <v>0.05</v>
      </c>
      <c r="AR4" s="30">
        <v>-4.0000000000000001E-3</v>
      </c>
      <c r="AS4" s="30">
        <v>0.52300000000000002</v>
      </c>
      <c r="AT4" s="28">
        <v>-0.69199999999999995</v>
      </c>
      <c r="AU4" s="29">
        <v>-29</v>
      </c>
      <c r="AV4">
        <v>18</v>
      </c>
      <c r="AW4" s="8">
        <f t="shared" si="3"/>
        <v>-15.915999999999999</v>
      </c>
      <c r="AY4" s="2" t="s">
        <v>85</v>
      </c>
      <c r="AZ4" s="6">
        <f>+AVERAGE(I3:I41)</f>
        <v>-25.388461538461531</v>
      </c>
      <c r="BA4" s="6">
        <f>+AVERAGE(S3:S43)</f>
        <v>-20.828224999999996</v>
      </c>
      <c r="BB4" s="6">
        <f>+AVERAGE(AC3:AC43)</f>
        <v>-13.921325000000001</v>
      </c>
      <c r="BC4" s="6">
        <f>+AVERAGE(AM3:AM43)</f>
        <v>-24.143675000000002</v>
      </c>
      <c r="BD4" s="6">
        <f>+AVERAGE(AW3:AW43)</f>
        <v>-17.001024999999995</v>
      </c>
    </row>
    <row r="5" spans="1:56" x14ac:dyDescent="0.25">
      <c r="A5" s="28" t="str">
        <f>+NH4_precip_year!A5</f>
        <v>CZ0003R</v>
      </c>
      <c r="B5" s="28">
        <f>+NH4_precip_year!B5</f>
        <v>1</v>
      </c>
      <c r="C5" s="28">
        <f>+NH4_precip_year!C5</f>
        <v>0.05</v>
      </c>
      <c r="D5" s="28">
        <f>+NH4_precip_year!D5</f>
        <v>-0.01</v>
      </c>
      <c r="E5" s="28">
        <f>+NH4_precip_year!E5</f>
        <v>0.72</v>
      </c>
      <c r="F5" s="28">
        <f>+NH4_precip_year!F5</f>
        <v>-1.343</v>
      </c>
      <c r="G5" s="28">
        <f>+NH4_precip_year!G5</f>
        <v>-101</v>
      </c>
      <c r="H5" s="28">
        <f>+NH4_precip_year!H5</f>
        <v>22</v>
      </c>
      <c r="I5" s="28">
        <f>+NH4_precip_year!I5</f>
        <v>-30.888999999999999</v>
      </c>
      <c r="J5" s="28"/>
      <c r="K5" s="28" t="s">
        <v>13</v>
      </c>
      <c r="L5" s="28">
        <v>0</v>
      </c>
      <c r="M5" s="31">
        <v>0.05</v>
      </c>
      <c r="N5" s="31">
        <v>-0.01</v>
      </c>
      <c r="O5" s="29">
        <v>1.03</v>
      </c>
      <c r="P5" s="28">
        <v>-1.01</v>
      </c>
      <c r="Q5" s="29">
        <v>-63</v>
      </c>
      <c r="R5" s="28">
        <v>23</v>
      </c>
      <c r="S5" s="8">
        <f t="shared" si="0"/>
        <v>-23.23</v>
      </c>
      <c r="T5" s="28"/>
      <c r="U5" s="28" t="s">
        <v>13</v>
      </c>
      <c r="V5" s="28">
        <v>1</v>
      </c>
      <c r="W5" s="31">
        <v>0.05</v>
      </c>
      <c r="X5" s="31">
        <v>-1.2999999999999999E-2</v>
      </c>
      <c r="Y5" s="29">
        <v>0.76600000000000001</v>
      </c>
      <c r="Z5" s="28">
        <v>-1.7330000000000001</v>
      </c>
      <c r="AA5" s="29">
        <v>-91</v>
      </c>
      <c r="AB5" s="28">
        <v>23</v>
      </c>
      <c r="AC5" s="8">
        <f t="shared" si="1"/>
        <v>-39.859000000000002</v>
      </c>
      <c r="AD5" s="28"/>
      <c r="AE5" s="28" t="s">
        <v>13</v>
      </c>
      <c r="AF5" s="28">
        <v>0</v>
      </c>
      <c r="AG5" s="31">
        <v>0.05</v>
      </c>
      <c r="AH5" s="31">
        <v>-6.0000000000000001E-3</v>
      </c>
      <c r="AI5" s="29">
        <v>0.60699999999999998</v>
      </c>
      <c r="AJ5" s="28">
        <v>-0.97799999999999998</v>
      </c>
      <c r="AK5" s="29">
        <v>-35</v>
      </c>
      <c r="AL5" s="28">
        <v>22</v>
      </c>
      <c r="AM5" s="8">
        <f t="shared" si="2"/>
        <v>-22.494</v>
      </c>
      <c r="AN5" s="28"/>
      <c r="AO5" s="28" t="s">
        <v>13</v>
      </c>
      <c r="AP5" s="28">
        <v>0</v>
      </c>
      <c r="AQ5" s="30">
        <v>0.05</v>
      </c>
      <c r="AR5" s="30">
        <v>1E-3</v>
      </c>
      <c r="AS5" s="30">
        <v>0.312</v>
      </c>
      <c r="AT5" s="28">
        <v>0.215</v>
      </c>
      <c r="AU5" s="29">
        <v>9</v>
      </c>
      <c r="AV5">
        <v>22</v>
      </c>
      <c r="AW5" s="8">
        <f t="shared" si="3"/>
        <v>4.9450000000000003</v>
      </c>
      <c r="AY5" s="2" t="s">
        <v>86</v>
      </c>
      <c r="AZ5" s="7">
        <f>+STDEV(I3:I41)</f>
        <v>33.43068729936153</v>
      </c>
      <c r="BA5" s="7">
        <f>+STDEV(S3:S43)</f>
        <v>33.645328066340305</v>
      </c>
      <c r="BB5" s="7">
        <f>+STDEV(S3:S43)</f>
        <v>33.645328066340305</v>
      </c>
      <c r="BC5" s="7">
        <f>+STDEV(AM3:AM43)</f>
        <v>34.917516912030308</v>
      </c>
      <c r="BD5" s="7">
        <f>+STDEV(AW3:AW43)</f>
        <v>76.289975611440795</v>
      </c>
    </row>
    <row r="6" spans="1:56" x14ac:dyDescent="0.25">
      <c r="A6" s="28" t="str">
        <f>+NH4_precip_year!A6</f>
        <v>DE0001R</v>
      </c>
      <c r="B6" s="28">
        <f>+NH4_precip_year!B6</f>
        <v>0</v>
      </c>
      <c r="C6" s="28">
        <f>+NH4_precip_year!C6</f>
        <v>0.05</v>
      </c>
      <c r="D6" s="28">
        <f>+NH4_precip_year!D6</f>
        <v>-5.0000000000000001E-3</v>
      </c>
      <c r="E6" s="28">
        <f>+NH4_precip_year!E6</f>
        <v>0.58399999999999996</v>
      </c>
      <c r="F6" s="28">
        <f>+NH4_precip_year!F6</f>
        <v>-0.79900000000000004</v>
      </c>
      <c r="G6" s="28">
        <f>+NH4_precip_year!G6</f>
        <v>-63</v>
      </c>
      <c r="H6" s="28">
        <f>+NH4_precip_year!H6</f>
        <v>23</v>
      </c>
      <c r="I6" s="28">
        <f>+NH4_precip_year!I6</f>
        <v>-18.377000000000002</v>
      </c>
      <c r="J6" s="28"/>
      <c r="K6" s="28" t="s">
        <v>14</v>
      </c>
      <c r="L6" s="28">
        <v>0</v>
      </c>
      <c r="M6" s="31">
        <v>0.05</v>
      </c>
      <c r="N6" s="31">
        <v>2E-3</v>
      </c>
      <c r="O6" s="29">
        <v>0.96899999999999997</v>
      </c>
      <c r="P6" s="28">
        <v>0.24199999999999999</v>
      </c>
      <c r="Q6" s="29">
        <v>2</v>
      </c>
      <c r="R6" s="28">
        <v>20</v>
      </c>
      <c r="S6" s="8">
        <f t="shared" si="0"/>
        <v>5.5659999999999998</v>
      </c>
      <c r="T6" s="28"/>
      <c r="U6" s="28" t="s">
        <v>14</v>
      </c>
      <c r="V6" s="28">
        <v>0</v>
      </c>
      <c r="W6" s="31">
        <v>0.05</v>
      </c>
      <c r="X6" s="31">
        <v>-6.0000000000000001E-3</v>
      </c>
      <c r="Y6" s="29">
        <v>0.66100000000000003</v>
      </c>
      <c r="Z6" s="28">
        <v>-0.94499999999999995</v>
      </c>
      <c r="AA6" s="29">
        <v>-30</v>
      </c>
      <c r="AB6" s="28">
        <v>20</v>
      </c>
      <c r="AC6" s="8">
        <f t="shared" si="1"/>
        <v>-21.734999999999999</v>
      </c>
      <c r="AD6" s="28"/>
      <c r="AE6" s="28" t="s">
        <v>14</v>
      </c>
      <c r="AF6" s="28">
        <v>0</v>
      </c>
      <c r="AG6" s="31">
        <v>0.05</v>
      </c>
      <c r="AH6" s="31">
        <v>-1E-3</v>
      </c>
      <c r="AI6" s="29">
        <v>0.41799999999999998</v>
      </c>
      <c r="AJ6" s="28">
        <v>-0.27100000000000002</v>
      </c>
      <c r="AK6" s="29">
        <v>-16</v>
      </c>
      <c r="AL6" s="28">
        <v>20</v>
      </c>
      <c r="AM6" s="8">
        <f t="shared" si="2"/>
        <v>-6.2330000000000005</v>
      </c>
      <c r="AN6" s="28"/>
      <c r="AO6" s="28" t="s">
        <v>14</v>
      </c>
      <c r="AP6" s="28">
        <v>0</v>
      </c>
      <c r="AQ6" s="30">
        <v>0.05</v>
      </c>
      <c r="AR6" s="30">
        <v>-4.0000000000000001E-3</v>
      </c>
      <c r="AS6" s="30">
        <v>0.52</v>
      </c>
      <c r="AT6" s="28">
        <v>-0.77600000000000002</v>
      </c>
      <c r="AU6" s="29">
        <v>-50</v>
      </c>
      <c r="AV6">
        <v>20</v>
      </c>
      <c r="AW6" s="8">
        <f t="shared" si="3"/>
        <v>-17.847999999999999</v>
      </c>
      <c r="AY6" s="2" t="s">
        <v>84</v>
      </c>
      <c r="AZ6" s="3">
        <f>+AVERAGE(D3:D41)</f>
        <v>-8.3076923076923093E-3</v>
      </c>
      <c r="BA6" s="3">
        <f>+AVERAGE(N3:N43)</f>
        <v>-9.8000000000000014E-3</v>
      </c>
      <c r="BB6" s="3">
        <f>+AVERAGE(X3:X43)</f>
        <v>-1.1975000000000005E-2</v>
      </c>
      <c r="BC6" s="3">
        <f>+AVERAGE(AH3:AH43)</f>
        <v>-6.1750000000000017E-3</v>
      </c>
      <c r="BD6" s="3">
        <f>+AVERAGE(AR3:AR43)</f>
        <v>-6.6250000000000007E-3</v>
      </c>
    </row>
    <row r="7" spans="1:56" x14ac:dyDescent="0.25">
      <c r="A7" s="28" t="str">
        <f>+NH4_precip_year!A7</f>
        <v>DE0002R</v>
      </c>
      <c r="B7" s="28">
        <f>+NH4_precip_year!B7</f>
        <v>1</v>
      </c>
      <c r="C7" s="28">
        <f>+NH4_precip_year!C7</f>
        <v>0.05</v>
      </c>
      <c r="D7" s="28">
        <f>+NH4_precip_year!D7</f>
        <v>-7.0000000000000001E-3</v>
      </c>
      <c r="E7" s="28">
        <f>+NH4_precip_year!E7</f>
        <v>0.70399999999999996</v>
      </c>
      <c r="F7" s="28">
        <f>+NH4_precip_year!F7</f>
        <v>-0.92400000000000004</v>
      </c>
      <c r="G7" s="28">
        <f>+NH4_precip_year!G7</f>
        <v>-84</v>
      </c>
      <c r="H7" s="28">
        <f>+NH4_precip_year!H7</f>
        <v>23</v>
      </c>
      <c r="I7" s="28">
        <f>+NH4_precip_year!I7</f>
        <v>-21.252000000000002</v>
      </c>
      <c r="J7" s="28"/>
      <c r="K7" s="28" t="s">
        <v>15</v>
      </c>
      <c r="L7" s="28">
        <v>0</v>
      </c>
      <c r="M7" s="31">
        <v>0.05</v>
      </c>
      <c r="N7" s="31">
        <v>-4.0000000000000001E-3</v>
      </c>
      <c r="O7" s="29">
        <v>1.0129999999999999</v>
      </c>
      <c r="P7" s="28">
        <v>-0.35099999999999998</v>
      </c>
      <c r="Q7" s="29">
        <v>-9</v>
      </c>
      <c r="R7" s="28">
        <v>19</v>
      </c>
      <c r="S7" s="8">
        <f t="shared" si="0"/>
        <v>-8.0730000000000004</v>
      </c>
      <c r="T7" s="28"/>
      <c r="U7" s="28" t="s">
        <v>15</v>
      </c>
      <c r="V7" s="28">
        <v>0</v>
      </c>
      <c r="W7" s="31">
        <v>0.05</v>
      </c>
      <c r="X7" s="31">
        <v>-1.0999999999999999E-2</v>
      </c>
      <c r="Y7" s="29">
        <v>0.878</v>
      </c>
      <c r="Z7" s="28">
        <v>-1.2849999999999999</v>
      </c>
      <c r="AA7" s="29">
        <v>-53</v>
      </c>
      <c r="AB7" s="28">
        <v>19</v>
      </c>
      <c r="AC7" s="8">
        <f t="shared" si="1"/>
        <v>-29.555</v>
      </c>
      <c r="AD7" s="28"/>
      <c r="AE7" s="28" t="s">
        <v>15</v>
      </c>
      <c r="AF7" s="28">
        <v>0</v>
      </c>
      <c r="AG7" s="31">
        <v>0.05</v>
      </c>
      <c r="AH7" s="31">
        <v>-7.0000000000000001E-3</v>
      </c>
      <c r="AI7" s="29">
        <v>0.60099999999999998</v>
      </c>
      <c r="AJ7" s="28">
        <v>-1.129</v>
      </c>
      <c r="AK7" s="29">
        <v>-51</v>
      </c>
      <c r="AL7" s="28">
        <v>19</v>
      </c>
      <c r="AM7" s="8">
        <f t="shared" si="2"/>
        <v>-25.966999999999999</v>
      </c>
      <c r="AN7" s="28"/>
      <c r="AO7" s="28" t="s">
        <v>15</v>
      </c>
      <c r="AP7" s="28">
        <v>0</v>
      </c>
      <c r="AQ7" s="30">
        <v>0.05</v>
      </c>
      <c r="AR7" s="30">
        <v>-6.0000000000000001E-3</v>
      </c>
      <c r="AS7" s="30">
        <v>0.504</v>
      </c>
      <c r="AT7" s="28">
        <v>-1.135</v>
      </c>
      <c r="AU7" s="29">
        <v>-44</v>
      </c>
      <c r="AV7">
        <v>20</v>
      </c>
      <c r="AW7" s="8">
        <f t="shared" si="3"/>
        <v>-26.105</v>
      </c>
      <c r="AY7" s="2"/>
      <c r="AZ7" s="2"/>
      <c r="BA7" s="2"/>
      <c r="BB7" s="2"/>
      <c r="BC7" s="2"/>
      <c r="BD7" s="2"/>
    </row>
    <row r="8" spans="1:56" x14ac:dyDescent="0.25">
      <c r="A8" s="28" t="str">
        <f>+NH4_precip_year!A8</f>
        <v>DE0003R</v>
      </c>
      <c r="B8" s="28">
        <f>+NH4_precip_year!B8</f>
        <v>1</v>
      </c>
      <c r="C8" s="28">
        <f>+NH4_precip_year!C8</f>
        <v>0.05</v>
      </c>
      <c r="D8" s="28">
        <f>+NH4_precip_year!D8</f>
        <v>-7.0000000000000001E-3</v>
      </c>
      <c r="E8" s="28">
        <f>+NH4_precip_year!E8</f>
        <v>0.42099999999999999</v>
      </c>
      <c r="F8" s="28">
        <f>+NH4_precip_year!F8</f>
        <v>-1.6359999999999999</v>
      </c>
      <c r="G8" s="28">
        <f>+NH4_precip_year!G8</f>
        <v>-104</v>
      </c>
      <c r="H8" s="28">
        <f>+NH4_precip_year!H8</f>
        <v>22</v>
      </c>
      <c r="I8" s="28">
        <f>+NH4_precip_year!I8</f>
        <v>-37.628</v>
      </c>
      <c r="J8" s="28"/>
      <c r="K8" s="28" t="s">
        <v>16</v>
      </c>
      <c r="L8" s="28">
        <v>0</v>
      </c>
      <c r="M8" s="31">
        <v>0.05</v>
      </c>
      <c r="N8" s="31">
        <v>-0.01</v>
      </c>
      <c r="O8" s="29">
        <v>0.63400000000000001</v>
      </c>
      <c r="P8" s="28">
        <v>-1.6379999999999999</v>
      </c>
      <c r="Q8" s="29">
        <v>-45</v>
      </c>
      <c r="R8" s="28">
        <v>19</v>
      </c>
      <c r="S8" s="8">
        <f t="shared" si="0"/>
        <v>-37.673999999999999</v>
      </c>
      <c r="T8" s="28"/>
      <c r="U8" s="28" t="s">
        <v>16</v>
      </c>
      <c r="V8" s="28">
        <v>1</v>
      </c>
      <c r="W8" s="31">
        <v>0.05</v>
      </c>
      <c r="X8" s="31">
        <v>-1.2E-2</v>
      </c>
      <c r="Y8" s="29">
        <v>0.55500000000000005</v>
      </c>
      <c r="Z8" s="28">
        <v>-2.0750000000000002</v>
      </c>
      <c r="AA8" s="29">
        <v>-79</v>
      </c>
      <c r="AB8" s="28">
        <v>19</v>
      </c>
      <c r="AC8" s="8">
        <f t="shared" si="1"/>
        <v>-47.725000000000001</v>
      </c>
      <c r="AD8" s="28"/>
      <c r="AE8" s="28" t="s">
        <v>16</v>
      </c>
      <c r="AF8" s="28">
        <v>0</v>
      </c>
      <c r="AG8" s="31">
        <v>0.05</v>
      </c>
      <c r="AH8" s="31">
        <v>-2E-3</v>
      </c>
      <c r="AI8" s="29">
        <v>0.27400000000000002</v>
      </c>
      <c r="AJ8" s="28">
        <v>-0.80600000000000005</v>
      </c>
      <c r="AK8" s="29">
        <v>-29</v>
      </c>
      <c r="AL8" s="28">
        <v>19</v>
      </c>
      <c r="AM8" s="8">
        <f t="shared" si="2"/>
        <v>-18.538</v>
      </c>
      <c r="AN8" s="28"/>
      <c r="AO8" s="28" t="s">
        <v>16</v>
      </c>
      <c r="AP8" s="28">
        <v>1</v>
      </c>
      <c r="AQ8" s="30">
        <v>0.05</v>
      </c>
      <c r="AR8" s="30">
        <v>-3.0000000000000001E-3</v>
      </c>
      <c r="AS8" s="30">
        <v>0.219</v>
      </c>
      <c r="AT8" s="28">
        <v>-1.2649999999999999</v>
      </c>
      <c r="AU8" s="29">
        <v>-59</v>
      </c>
      <c r="AV8">
        <v>19</v>
      </c>
      <c r="AW8" s="8">
        <f t="shared" si="3"/>
        <v>-29.094999999999999</v>
      </c>
      <c r="AY8" s="2" t="s">
        <v>186</v>
      </c>
      <c r="AZ8" s="4">
        <f>+COUNTIFS(B3:B41,"1",D3:D41,"&lt;0")/COUNTA(A3:A41)</f>
        <v>0.61538461538461542</v>
      </c>
      <c r="BA8" s="4">
        <f>+COUNTIFS(L3:L43,"1",N3:N43,"&lt;0")/COUNTA(K3:K43)</f>
        <v>0.25</v>
      </c>
      <c r="BB8" s="4">
        <f>+COUNTIFS(V3:V43,"1",X3:X43,"&lt;0")/COUNTA(U3:U43)</f>
        <v>0.57499999999999996</v>
      </c>
      <c r="BC8" s="4">
        <f>+COUNTIFS(AF3:AF43,"1",AH3:AH43,"&lt;0")/COUNTA(AE3:AE43)</f>
        <v>0.4</v>
      </c>
      <c r="BD8" s="4">
        <f>+COUNTIFS(AP3:AP43,"1",AR3:AR43,"&lt;0")/COUNTA(AO3:AO43)</f>
        <v>0.5</v>
      </c>
    </row>
    <row r="9" spans="1:56" x14ac:dyDescent="0.25">
      <c r="A9" s="28" t="str">
        <f>+NH4_precip_year!A9</f>
        <v>DE0004R</v>
      </c>
      <c r="B9" s="28">
        <f>+NH4_precip_year!B9</f>
        <v>1</v>
      </c>
      <c r="C9" s="28">
        <f>+NH4_precip_year!C9</f>
        <v>0.05</v>
      </c>
      <c r="D9" s="28">
        <f>+NH4_precip_year!D9</f>
        <v>-5.0000000000000001E-3</v>
      </c>
      <c r="E9" s="28">
        <f>+NH4_precip_year!E9</f>
        <v>0.45700000000000002</v>
      </c>
      <c r="F9" s="28">
        <f>+NH4_precip_year!F9</f>
        <v>-1.0149999999999999</v>
      </c>
      <c r="G9" s="28">
        <f>+NH4_precip_year!G9</f>
        <v>-76</v>
      </c>
      <c r="H9" s="28">
        <f>+NH4_precip_year!H9</f>
        <v>23</v>
      </c>
      <c r="I9" s="28">
        <f>+NH4_precip_year!I9</f>
        <v>-23.344999999999999</v>
      </c>
      <c r="J9" s="28"/>
      <c r="K9" s="28" t="s">
        <v>102</v>
      </c>
      <c r="L9" s="28">
        <v>0</v>
      </c>
      <c r="M9" s="31">
        <v>0.05</v>
      </c>
      <c r="N9" s="31">
        <v>-0.01</v>
      </c>
      <c r="O9" s="29">
        <v>0.88</v>
      </c>
      <c r="P9" s="28">
        <v>-1.155</v>
      </c>
      <c r="Q9" s="29">
        <v>-35</v>
      </c>
      <c r="R9" s="28">
        <v>22</v>
      </c>
      <c r="S9" s="8">
        <f t="shared" si="0"/>
        <v>-26.565000000000001</v>
      </c>
      <c r="T9" s="28"/>
      <c r="U9" s="28" t="s">
        <v>102</v>
      </c>
      <c r="V9" s="28">
        <v>1</v>
      </c>
      <c r="W9" s="31">
        <v>0.05</v>
      </c>
      <c r="X9" s="31">
        <v>-1.0999999999999999E-2</v>
      </c>
      <c r="Y9" s="29">
        <v>0.629</v>
      </c>
      <c r="Z9" s="28">
        <v>-1.6779999999999999</v>
      </c>
      <c r="AA9" s="29">
        <v>-86</v>
      </c>
      <c r="AB9" s="28">
        <v>22</v>
      </c>
      <c r="AC9" s="8">
        <f t="shared" si="1"/>
        <v>-38.594000000000001</v>
      </c>
      <c r="AD9" s="28"/>
      <c r="AE9" s="28" t="s">
        <v>102</v>
      </c>
      <c r="AF9" s="28">
        <v>1</v>
      </c>
      <c r="AG9" s="31">
        <v>0.05</v>
      </c>
      <c r="AH9" s="31">
        <v>-4.0000000000000001E-3</v>
      </c>
      <c r="AI9" s="29">
        <v>0.3</v>
      </c>
      <c r="AJ9" s="28">
        <v>-1.333</v>
      </c>
      <c r="AK9" s="29">
        <v>-86</v>
      </c>
      <c r="AL9" s="28">
        <v>23</v>
      </c>
      <c r="AM9" s="8">
        <f t="shared" si="2"/>
        <v>-30.658999999999999</v>
      </c>
      <c r="AN9" s="28"/>
      <c r="AO9" s="28" t="s">
        <v>102</v>
      </c>
      <c r="AP9" s="28">
        <v>0</v>
      </c>
      <c r="AQ9" s="30">
        <v>0.05</v>
      </c>
      <c r="AR9" s="30">
        <v>-2E-3</v>
      </c>
      <c r="AS9" s="30">
        <v>0.25600000000000001</v>
      </c>
      <c r="AT9" s="28">
        <v>-0.87</v>
      </c>
      <c r="AU9" s="29">
        <v>-38</v>
      </c>
      <c r="AV9">
        <v>23</v>
      </c>
      <c r="AW9" s="8">
        <f t="shared" si="3"/>
        <v>-20.010000000000002</v>
      </c>
      <c r="AY9" s="2" t="s">
        <v>187</v>
      </c>
      <c r="AZ9" s="4">
        <f>+COUNTIFS(B3:B41,"1",D3:D41,"&gt;0")/COUNTA(A3:A41)</f>
        <v>5.128205128205128E-2</v>
      </c>
      <c r="BA9" s="4">
        <f>+COUNTIFS(L3:L43,"1",N3:N43,"&gt;0")/COUNTA(K3:K43)</f>
        <v>0.05</v>
      </c>
      <c r="BB9" s="4">
        <f>+COUNTIFS(V3:V43,"1",X3:X43,"&gt;0")/COUNTA(U3:U43)</f>
        <v>2.5000000000000001E-2</v>
      </c>
      <c r="BC9" s="4">
        <f>+COUNTIFS(AF3:AF43,"1",AH3:AH43,"&gt;0")/COUNTA(AE3:AE43)</f>
        <v>0</v>
      </c>
      <c r="BD9" s="4">
        <f>+COUNTIFS(AP3:AP40,"1",AR3:AR40,"&gt;0")/COUNTA(AO3:AO40)</f>
        <v>5.2631578947368418E-2</v>
      </c>
    </row>
    <row r="10" spans="1:56" x14ac:dyDescent="0.25">
      <c r="A10" s="28" t="str">
        <f>+NH4_precip_year!A10</f>
        <v>DE0005R</v>
      </c>
      <c r="B10" s="28">
        <f>+NH4_precip_year!B10</f>
        <v>1</v>
      </c>
      <c r="C10" s="28">
        <f>+NH4_precip_year!C10</f>
        <v>0.05</v>
      </c>
      <c r="D10" s="28">
        <f>+NH4_precip_year!D10</f>
        <v>-1.4999999999999999E-2</v>
      </c>
      <c r="E10" s="28">
        <f>+NH4_precip_year!E10</f>
        <v>0.69899999999999995</v>
      </c>
      <c r="F10" s="28">
        <f>+NH4_precip_year!F10</f>
        <v>-2.1219999999999999</v>
      </c>
      <c r="G10" s="28">
        <f>+NH4_precip_year!G10</f>
        <v>-115</v>
      </c>
      <c r="H10" s="28">
        <f>+NH4_precip_year!H10</f>
        <v>22</v>
      </c>
      <c r="I10" s="28">
        <f>+NH4_precip_year!I10</f>
        <v>-48.805999999999997</v>
      </c>
      <c r="J10" s="28"/>
      <c r="K10" s="28" t="s">
        <v>103</v>
      </c>
      <c r="L10" s="28">
        <v>1</v>
      </c>
      <c r="M10" s="31">
        <v>0.05</v>
      </c>
      <c r="N10" s="31">
        <v>-2.3E-2</v>
      </c>
      <c r="O10" s="29">
        <v>1.18</v>
      </c>
      <c r="P10" s="28">
        <v>-1.952</v>
      </c>
      <c r="Q10" s="29">
        <v>-59</v>
      </c>
      <c r="R10" s="28">
        <v>19</v>
      </c>
      <c r="S10" s="8">
        <f t="shared" si="0"/>
        <v>-44.896000000000001</v>
      </c>
      <c r="T10" s="28"/>
      <c r="U10" s="28" t="s">
        <v>103</v>
      </c>
      <c r="V10" s="28">
        <v>1</v>
      </c>
      <c r="W10" s="31">
        <v>0.05</v>
      </c>
      <c r="X10" s="31">
        <v>-1.4E-2</v>
      </c>
      <c r="Y10" s="29">
        <v>0.70199999999999996</v>
      </c>
      <c r="Z10" s="28">
        <v>-1.9419999999999999</v>
      </c>
      <c r="AA10" s="29">
        <v>-79</v>
      </c>
      <c r="AB10" s="28">
        <v>19</v>
      </c>
      <c r="AC10" s="8">
        <f t="shared" si="1"/>
        <v>-44.665999999999997</v>
      </c>
      <c r="AD10" s="28"/>
      <c r="AE10" s="28" t="s">
        <v>103</v>
      </c>
      <c r="AF10" s="28">
        <v>1</v>
      </c>
      <c r="AG10" s="31">
        <v>0.05</v>
      </c>
      <c r="AH10" s="31">
        <v>-1.2E-2</v>
      </c>
      <c r="AI10" s="29">
        <v>0.64700000000000002</v>
      </c>
      <c r="AJ10" s="28">
        <v>-1.873</v>
      </c>
      <c r="AK10" s="29">
        <v>-41</v>
      </c>
      <c r="AL10" s="28">
        <v>18</v>
      </c>
      <c r="AM10" s="8">
        <f t="shared" si="2"/>
        <v>-43.079000000000001</v>
      </c>
      <c r="AN10" s="28"/>
      <c r="AO10" s="28" t="s">
        <v>103</v>
      </c>
      <c r="AP10" s="28">
        <v>1</v>
      </c>
      <c r="AQ10" s="30">
        <v>0.05</v>
      </c>
      <c r="AR10" s="30">
        <v>-1.4E-2</v>
      </c>
      <c r="AS10" s="30">
        <v>0.53600000000000003</v>
      </c>
      <c r="AT10" s="28">
        <v>-2.69</v>
      </c>
      <c r="AU10" s="29">
        <v>-72</v>
      </c>
      <c r="AV10">
        <v>17</v>
      </c>
      <c r="AW10" s="8">
        <f t="shared" si="3"/>
        <v>-61.87</v>
      </c>
      <c r="AZ10" s="4"/>
      <c r="BA10" s="4"/>
      <c r="BB10" s="4"/>
    </row>
    <row r="11" spans="1:56" x14ac:dyDescent="0.25">
      <c r="A11" s="28" t="str">
        <f>+NH4_precip_year!A11</f>
        <v>DE0007R</v>
      </c>
      <c r="B11" s="28">
        <f>+NH4_precip_year!B11</f>
        <v>0</v>
      </c>
      <c r="C11" s="28">
        <f>+NH4_precip_year!C11</f>
        <v>0.05</v>
      </c>
      <c r="D11" s="28">
        <f>+NH4_precip_year!D11</f>
        <v>-7.0000000000000001E-3</v>
      </c>
      <c r="E11" s="28">
        <f>+NH4_precip_year!E11</f>
        <v>0.70699999999999996</v>
      </c>
      <c r="F11" s="28">
        <f>+NH4_precip_year!F11</f>
        <v>-1.002</v>
      </c>
      <c r="G11" s="28">
        <f>+NH4_precip_year!G11</f>
        <v>-39</v>
      </c>
      <c r="H11" s="28">
        <f>+NH4_precip_year!H11</f>
        <v>19</v>
      </c>
      <c r="I11" s="28">
        <f>+NH4_precip_year!I11</f>
        <v>-23.045999999999999</v>
      </c>
      <c r="J11" s="28"/>
      <c r="K11" s="28" t="s">
        <v>17</v>
      </c>
      <c r="L11" s="28">
        <v>0</v>
      </c>
      <c r="M11" s="31">
        <v>0.05</v>
      </c>
      <c r="N11" s="31">
        <v>8.9999999999999993E-3</v>
      </c>
      <c r="O11" s="29">
        <v>0.78400000000000003</v>
      </c>
      <c r="P11" s="28">
        <v>1.085</v>
      </c>
      <c r="Q11" s="29">
        <v>18</v>
      </c>
      <c r="R11" s="28">
        <v>17</v>
      </c>
      <c r="S11" s="8">
        <f t="shared" si="0"/>
        <v>24.954999999999998</v>
      </c>
      <c r="T11" s="28"/>
      <c r="U11" s="28" t="s">
        <v>17</v>
      </c>
      <c r="V11" s="28">
        <v>1</v>
      </c>
      <c r="W11" s="31">
        <v>0.05</v>
      </c>
      <c r="X11" s="31">
        <v>-1.9E-2</v>
      </c>
      <c r="Y11" s="29">
        <v>0.88800000000000001</v>
      </c>
      <c r="Z11" s="28">
        <v>-2.1160000000000001</v>
      </c>
      <c r="AA11" s="29">
        <v>-68</v>
      </c>
      <c r="AB11" s="28">
        <v>17</v>
      </c>
      <c r="AC11" s="8">
        <f t="shared" si="1"/>
        <v>-48.667999999999999</v>
      </c>
      <c r="AD11" s="28"/>
      <c r="AE11" s="28" t="s">
        <v>17</v>
      </c>
      <c r="AF11" s="28">
        <v>1</v>
      </c>
      <c r="AG11" s="31">
        <v>0.05</v>
      </c>
      <c r="AH11" s="31">
        <v>-0.01</v>
      </c>
      <c r="AI11" s="29">
        <v>0.58299999999999996</v>
      </c>
      <c r="AJ11" s="28">
        <v>-1.716</v>
      </c>
      <c r="AK11" s="29">
        <v>-50</v>
      </c>
      <c r="AL11" s="28">
        <v>17</v>
      </c>
      <c r="AM11" s="8">
        <f t="shared" si="2"/>
        <v>-39.467999999999996</v>
      </c>
      <c r="AN11" s="28"/>
      <c r="AO11" s="28" t="s">
        <v>17</v>
      </c>
      <c r="AP11" s="28">
        <v>0</v>
      </c>
      <c r="AQ11" s="30">
        <v>0.05</v>
      </c>
      <c r="AR11" s="30">
        <v>-3.0000000000000001E-3</v>
      </c>
      <c r="AS11" s="30">
        <v>0.432</v>
      </c>
      <c r="AT11" s="28">
        <v>-0.58499999999999996</v>
      </c>
      <c r="AU11" s="29">
        <v>-30</v>
      </c>
      <c r="AV11">
        <v>17</v>
      </c>
      <c r="AW11" s="8">
        <f t="shared" si="3"/>
        <v>-13.454999999999998</v>
      </c>
      <c r="AZ11" s="4"/>
      <c r="BA11" s="4"/>
      <c r="BB11" s="4"/>
    </row>
    <row r="12" spans="1:56" x14ac:dyDescent="0.25">
      <c r="A12" s="28" t="str">
        <f>+NH4_precip_year!A12</f>
        <v>DE0008R</v>
      </c>
      <c r="B12" s="28">
        <f>+NH4_precip_year!B12</f>
        <v>1</v>
      </c>
      <c r="C12" s="28">
        <f>+NH4_precip_year!C12</f>
        <v>0.05</v>
      </c>
      <c r="D12" s="28">
        <f>+NH4_precip_year!D12</f>
        <v>-7.0000000000000001E-3</v>
      </c>
      <c r="E12" s="28">
        <f>+NH4_precip_year!E12</f>
        <v>0.58899999999999997</v>
      </c>
      <c r="F12" s="28">
        <f>+NH4_precip_year!F12</f>
        <v>-1.1879999999999999</v>
      </c>
      <c r="G12" s="28">
        <f>+NH4_precip_year!G12</f>
        <v>-70</v>
      </c>
      <c r="H12" s="28">
        <f>+NH4_precip_year!H12</f>
        <v>20</v>
      </c>
      <c r="I12" s="28">
        <f>+NH4_precip_year!I12</f>
        <v>-27.323999999999998</v>
      </c>
      <c r="J12" s="28"/>
      <c r="K12" s="28" t="s">
        <v>104</v>
      </c>
      <c r="L12" s="28">
        <v>1</v>
      </c>
      <c r="M12" s="31">
        <v>0.05</v>
      </c>
      <c r="N12" s="31">
        <v>-5.0000000000000001E-3</v>
      </c>
      <c r="O12" s="29">
        <v>0.84399999999999997</v>
      </c>
      <c r="P12" s="28">
        <v>-0.629</v>
      </c>
      <c r="Q12" s="29">
        <v>-23</v>
      </c>
      <c r="R12" s="28">
        <v>18</v>
      </c>
      <c r="S12" s="8">
        <f t="shared" si="0"/>
        <v>-14.467000000000001</v>
      </c>
      <c r="T12" s="28"/>
      <c r="U12" s="28" t="s">
        <v>104</v>
      </c>
      <c r="V12" s="28">
        <v>1</v>
      </c>
      <c r="W12" s="31">
        <v>0.05</v>
      </c>
      <c r="X12" s="31">
        <v>-8.9999999999999993E-3</v>
      </c>
      <c r="Y12" s="29">
        <v>0.60799999999999998</v>
      </c>
      <c r="Z12" s="28">
        <v>-1.427</v>
      </c>
      <c r="AA12" s="29">
        <v>-57</v>
      </c>
      <c r="AB12" s="28">
        <v>19</v>
      </c>
      <c r="AC12" s="8">
        <f t="shared" si="1"/>
        <v>-32.820999999999998</v>
      </c>
      <c r="AD12" s="28"/>
      <c r="AE12" s="28" t="s">
        <v>104</v>
      </c>
      <c r="AF12" s="28">
        <v>1</v>
      </c>
      <c r="AG12" s="31">
        <v>0.05</v>
      </c>
      <c r="AH12" s="31">
        <v>-7.0000000000000001E-3</v>
      </c>
      <c r="AI12" s="29">
        <v>0.502</v>
      </c>
      <c r="AJ12" s="28">
        <v>-1.4239999999999999</v>
      </c>
      <c r="AK12" s="29">
        <v>-64</v>
      </c>
      <c r="AL12" s="28">
        <v>20</v>
      </c>
      <c r="AM12" s="8">
        <f t="shared" si="2"/>
        <v>-32.751999999999995</v>
      </c>
      <c r="AN12" s="28"/>
      <c r="AO12" s="28" t="s">
        <v>104</v>
      </c>
      <c r="AP12" s="28">
        <v>0</v>
      </c>
      <c r="AQ12" s="30">
        <v>0.05</v>
      </c>
      <c r="AR12" s="30">
        <v>-5.0000000000000001E-3</v>
      </c>
      <c r="AS12" s="30">
        <v>0.42</v>
      </c>
      <c r="AT12" s="28">
        <v>-1.117</v>
      </c>
      <c r="AU12" s="29">
        <v>-43</v>
      </c>
      <c r="AV12">
        <v>19</v>
      </c>
      <c r="AW12" s="8">
        <f t="shared" si="3"/>
        <v>-25.690999999999999</v>
      </c>
    </row>
    <row r="13" spans="1:56" x14ac:dyDescent="0.25">
      <c r="A13" s="28" t="str">
        <f>+NH4_precip_year!A13</f>
        <v>DK0008R</v>
      </c>
      <c r="B13" s="28">
        <f>+NH4_precip_year!B13</f>
        <v>1</v>
      </c>
      <c r="C13" s="28">
        <f>+NH4_precip_year!C13</f>
        <v>0.05</v>
      </c>
      <c r="D13" s="28">
        <f>+NH4_precip_year!D13</f>
        <v>-6.0000000000000001E-3</v>
      </c>
      <c r="E13" s="28">
        <f>+NH4_precip_year!E13</f>
        <v>0.52</v>
      </c>
      <c r="F13" s="28">
        <f>+NH4_precip_year!F13</f>
        <v>-1.1080000000000001</v>
      </c>
      <c r="G13" s="28">
        <f>+NH4_precip_year!G13</f>
        <v>-88</v>
      </c>
      <c r="H13" s="28">
        <f>+NH4_precip_year!H13</f>
        <v>22</v>
      </c>
      <c r="I13" s="28">
        <f>+NH4_precip_year!I13</f>
        <v>-25.484000000000002</v>
      </c>
      <c r="J13" s="28"/>
      <c r="K13" s="28" t="s">
        <v>20</v>
      </c>
      <c r="L13" s="28">
        <v>1</v>
      </c>
      <c r="M13" s="31">
        <v>0.05</v>
      </c>
      <c r="N13" s="31">
        <v>1E-3</v>
      </c>
      <c r="O13" s="29">
        <v>0.65400000000000003</v>
      </c>
      <c r="P13" s="28">
        <v>0.11600000000000001</v>
      </c>
      <c r="Q13" s="29">
        <v>7</v>
      </c>
      <c r="R13" s="28">
        <v>18</v>
      </c>
      <c r="S13" s="8">
        <f t="shared" si="0"/>
        <v>2.6680000000000001</v>
      </c>
      <c r="T13" s="28"/>
      <c r="U13" s="28" t="s">
        <v>20</v>
      </c>
      <c r="V13" s="28">
        <v>1</v>
      </c>
      <c r="W13" s="31">
        <v>0.05</v>
      </c>
      <c r="X13" s="31">
        <v>-1.6E-2</v>
      </c>
      <c r="Y13" s="29">
        <v>0.60699999999999998</v>
      </c>
      <c r="Z13" s="28">
        <v>-2.63</v>
      </c>
      <c r="AA13" s="29">
        <v>-86</v>
      </c>
      <c r="AB13" s="28">
        <v>20</v>
      </c>
      <c r="AC13" s="8">
        <f t="shared" si="1"/>
        <v>-60.489999999999995</v>
      </c>
      <c r="AD13" s="28"/>
      <c r="AE13" s="28" t="s">
        <v>20</v>
      </c>
      <c r="AF13" s="28">
        <v>0</v>
      </c>
      <c r="AG13" s="31">
        <v>0.05</v>
      </c>
      <c r="AH13" s="31">
        <v>-6.0000000000000001E-3</v>
      </c>
      <c r="AI13" s="29">
        <v>0.39700000000000002</v>
      </c>
      <c r="AJ13" s="28">
        <v>-1.4590000000000001</v>
      </c>
      <c r="AK13" s="29">
        <v>-39</v>
      </c>
      <c r="AL13" s="28">
        <v>19</v>
      </c>
      <c r="AM13" s="8">
        <f t="shared" si="2"/>
        <v>-33.557000000000002</v>
      </c>
      <c r="AN13" s="28"/>
      <c r="AO13" s="28" t="s">
        <v>20</v>
      </c>
      <c r="AP13" s="28">
        <v>1</v>
      </c>
      <c r="AQ13" s="30">
        <v>0.05</v>
      </c>
      <c r="AR13" s="30">
        <v>-3.0000000000000001E-3</v>
      </c>
      <c r="AS13" s="30">
        <v>0.35</v>
      </c>
      <c r="AT13" s="28">
        <v>-0.90800000000000003</v>
      </c>
      <c r="AU13" s="29">
        <v>-19</v>
      </c>
      <c r="AV13">
        <v>18</v>
      </c>
      <c r="AW13" s="8">
        <f t="shared" si="3"/>
        <v>-20.884</v>
      </c>
    </row>
    <row r="14" spans="1:56" x14ac:dyDescent="0.25">
      <c r="A14" s="28" t="str">
        <f>+NH4_precip_year!A14</f>
        <v>EE0009R</v>
      </c>
      <c r="B14" s="28">
        <f>+NH4_precip_year!B14</f>
        <v>1</v>
      </c>
      <c r="C14" s="28">
        <f>+NH4_precip_year!C14</f>
        <v>0.05</v>
      </c>
      <c r="D14" s="28">
        <f>+NH4_precip_year!D14</f>
        <v>-3.0000000000000001E-3</v>
      </c>
      <c r="E14" s="28">
        <f>+NH4_precip_year!E14</f>
        <v>0.18</v>
      </c>
      <c r="F14" s="28">
        <f>+NH4_precip_year!F14</f>
        <v>-1.4610000000000001</v>
      </c>
      <c r="G14" s="28">
        <f>+NH4_precip_year!G14</f>
        <v>-61</v>
      </c>
      <c r="H14" s="28">
        <f>+NH4_precip_year!H14</f>
        <v>20</v>
      </c>
      <c r="I14" s="28">
        <f>+NH4_precip_year!I14</f>
        <v>-33.603000000000002</v>
      </c>
      <c r="J14" s="28"/>
      <c r="K14" s="28" t="s">
        <v>105</v>
      </c>
      <c r="L14" s="28">
        <v>1</v>
      </c>
      <c r="M14" s="31">
        <v>0.05</v>
      </c>
      <c r="N14" s="31">
        <v>-7.0000000000000001E-3</v>
      </c>
      <c r="O14" s="29">
        <v>0.438</v>
      </c>
      <c r="P14" s="28">
        <v>-1.7110000000000001</v>
      </c>
      <c r="Q14" s="29">
        <v>-37</v>
      </c>
      <c r="R14" s="28">
        <v>18</v>
      </c>
      <c r="S14" s="8">
        <f t="shared" si="0"/>
        <v>-39.353000000000002</v>
      </c>
      <c r="T14" s="28"/>
      <c r="U14" s="28" t="s">
        <v>105</v>
      </c>
      <c r="V14" s="28">
        <v>0</v>
      </c>
      <c r="W14" s="31">
        <v>0.05</v>
      </c>
      <c r="X14" s="31">
        <v>-3.0000000000000001E-3</v>
      </c>
      <c r="Y14" s="29">
        <v>0.14799999999999999</v>
      </c>
      <c r="Z14" s="28">
        <v>-2.2999999999999998</v>
      </c>
      <c r="AA14" s="29">
        <v>-40</v>
      </c>
      <c r="AB14" s="28">
        <v>16</v>
      </c>
      <c r="AC14" s="8">
        <f t="shared" si="1"/>
        <v>-52.9</v>
      </c>
      <c r="AD14" s="28"/>
      <c r="AE14" s="28" t="s">
        <v>105</v>
      </c>
      <c r="AF14" s="28">
        <v>1</v>
      </c>
      <c r="AG14" s="31">
        <v>0.05</v>
      </c>
      <c r="AH14" s="31">
        <v>-1E-3</v>
      </c>
      <c r="AI14" s="29">
        <v>0.108</v>
      </c>
      <c r="AJ14" s="28">
        <v>-0.51</v>
      </c>
      <c r="AK14" s="29">
        <v>-15</v>
      </c>
      <c r="AL14" s="28">
        <v>18</v>
      </c>
      <c r="AM14" s="8">
        <f t="shared" si="2"/>
        <v>-11.73</v>
      </c>
      <c r="AN14" s="28"/>
      <c r="AO14" s="28" t="s">
        <v>105</v>
      </c>
      <c r="AP14" s="28">
        <v>1</v>
      </c>
      <c r="AQ14" s="30">
        <v>0.05</v>
      </c>
      <c r="AR14" s="30">
        <v>-4.0000000000000001E-3</v>
      </c>
      <c r="AS14" s="30">
        <v>0.191</v>
      </c>
      <c r="AT14" s="28">
        <v>-2.0350000000000001</v>
      </c>
      <c r="AU14" s="29">
        <v>-59</v>
      </c>
      <c r="AV14">
        <v>18</v>
      </c>
      <c r="AW14" s="8">
        <f t="shared" si="3"/>
        <v>-46.805000000000007</v>
      </c>
    </row>
    <row r="15" spans="1:56" x14ac:dyDescent="0.25">
      <c r="A15" s="28" t="str">
        <f>+NH4_precip_year!A16</f>
        <v>FI0004R</v>
      </c>
      <c r="B15" s="28">
        <f>+NH4_precip_year!B16</f>
        <v>1</v>
      </c>
      <c r="C15" s="28">
        <f>+NH4_precip_year!C16</f>
        <v>0.05</v>
      </c>
      <c r="D15" s="28">
        <f>+NH4_precip_year!D16</f>
        <v>-3.0000000000000001E-3</v>
      </c>
      <c r="E15" s="28">
        <f>+NH4_precip_year!E16</f>
        <v>0.19900000000000001</v>
      </c>
      <c r="F15" s="28">
        <f>+NH4_precip_year!F16</f>
        <v>-1.3839999999999999</v>
      </c>
      <c r="G15" s="28">
        <f>+NH4_precip_year!G16</f>
        <v>-112</v>
      </c>
      <c r="H15" s="28">
        <f>+NH4_precip_year!H16</f>
        <v>23</v>
      </c>
      <c r="I15" s="28">
        <f>+NH4_precip_year!I16</f>
        <v>-31.831999999999997</v>
      </c>
      <c r="J15" s="28"/>
      <c r="K15" s="28" t="s">
        <v>107</v>
      </c>
      <c r="L15" s="28">
        <v>0</v>
      </c>
      <c r="M15" s="31">
        <v>0.05</v>
      </c>
      <c r="N15" s="31">
        <v>0</v>
      </c>
      <c r="O15" s="29">
        <v>0.27300000000000002</v>
      </c>
      <c r="P15" s="28">
        <v>-3.6999999999999998E-2</v>
      </c>
      <c r="Q15" s="29">
        <v>-7</v>
      </c>
      <c r="R15" s="28">
        <v>23</v>
      </c>
      <c r="S15" s="8">
        <f t="shared" si="0"/>
        <v>-0.85099999999999998</v>
      </c>
      <c r="T15" s="28"/>
      <c r="U15" s="28" t="s">
        <v>107</v>
      </c>
      <c r="V15" s="28">
        <v>1</v>
      </c>
      <c r="W15" s="31">
        <v>0.05</v>
      </c>
      <c r="X15" s="31">
        <v>-4.0000000000000001E-3</v>
      </c>
      <c r="Y15" s="29">
        <v>0.191</v>
      </c>
      <c r="Z15" s="28">
        <v>-1.925</v>
      </c>
      <c r="AA15" s="29">
        <v>-77</v>
      </c>
      <c r="AB15" s="28">
        <v>23</v>
      </c>
      <c r="AC15" s="8">
        <f t="shared" si="1"/>
        <v>-44.274999999999999</v>
      </c>
      <c r="AD15" s="28"/>
      <c r="AE15" s="28" t="s">
        <v>107</v>
      </c>
      <c r="AF15" s="28">
        <v>1</v>
      </c>
      <c r="AG15" s="31">
        <v>0.05</v>
      </c>
      <c r="AH15" s="31">
        <v>-5.0000000000000001E-3</v>
      </c>
      <c r="AI15" s="29">
        <v>0.20399999999999999</v>
      </c>
      <c r="AJ15" s="28">
        <v>-2.3410000000000002</v>
      </c>
      <c r="AK15" s="29">
        <v>-81</v>
      </c>
      <c r="AL15" s="28">
        <v>22</v>
      </c>
      <c r="AM15" s="8">
        <f t="shared" si="2"/>
        <v>-53.843000000000004</v>
      </c>
      <c r="AN15" s="28"/>
      <c r="AO15" s="28" t="s">
        <v>107</v>
      </c>
      <c r="AP15" s="28">
        <v>1</v>
      </c>
      <c r="AQ15" s="30">
        <v>0.05</v>
      </c>
      <c r="AR15" s="30">
        <v>-4.0000000000000001E-3</v>
      </c>
      <c r="AS15" s="30">
        <v>0.159</v>
      </c>
      <c r="AT15" s="28">
        <v>-2.363</v>
      </c>
      <c r="AU15" s="29">
        <v>-105</v>
      </c>
      <c r="AV15">
        <v>23</v>
      </c>
      <c r="AW15" s="8">
        <f t="shared" si="3"/>
        <v>-54.348999999999997</v>
      </c>
    </row>
    <row r="16" spans="1:56" x14ac:dyDescent="0.25">
      <c r="A16" s="28" t="str">
        <f>+NH4_precip_year!A17</f>
        <v>FI0017R</v>
      </c>
      <c r="B16" s="28">
        <f>+NH4_precip_year!B17</f>
        <v>1</v>
      </c>
      <c r="C16" s="28">
        <f>+NH4_precip_year!C17</f>
        <v>0.05</v>
      </c>
      <c r="D16" s="28">
        <f>+NH4_precip_year!D17</f>
        <v>-1.2E-2</v>
      </c>
      <c r="E16" s="28">
        <f>+NH4_precip_year!E17</f>
        <v>0.46700000000000003</v>
      </c>
      <c r="F16" s="28">
        <f>+NH4_precip_year!F17</f>
        <v>-2.4689999999999999</v>
      </c>
      <c r="G16" s="28">
        <f>+NH4_precip_year!G17</f>
        <v>-169</v>
      </c>
      <c r="H16" s="28">
        <f>+NH4_precip_year!H17</f>
        <v>23</v>
      </c>
      <c r="I16" s="28">
        <f>+NH4_precip_year!I17</f>
        <v>-56.786999999999999</v>
      </c>
      <c r="J16" s="28"/>
      <c r="K16" s="28" t="s">
        <v>23</v>
      </c>
      <c r="L16" s="28">
        <v>1</v>
      </c>
      <c r="M16" s="31">
        <v>0.05</v>
      </c>
      <c r="N16" s="31">
        <v>-1.4999999999999999E-2</v>
      </c>
      <c r="O16" s="29">
        <v>0.67400000000000004</v>
      </c>
      <c r="P16" s="28">
        <v>-2.242</v>
      </c>
      <c r="Q16" s="29">
        <v>-107</v>
      </c>
      <c r="R16" s="28">
        <v>23</v>
      </c>
      <c r="S16" s="8">
        <f t="shared" si="0"/>
        <v>-51.566000000000003</v>
      </c>
      <c r="T16" s="28"/>
      <c r="U16" s="28" t="s">
        <v>23</v>
      </c>
      <c r="V16" s="28">
        <v>1</v>
      </c>
      <c r="W16" s="31">
        <v>0.05</v>
      </c>
      <c r="X16" s="31">
        <v>-0.01</v>
      </c>
      <c r="Y16" s="29">
        <v>0.35199999999999998</v>
      </c>
      <c r="Z16" s="28">
        <v>-2.7759999999999998</v>
      </c>
      <c r="AA16" s="29">
        <v>-109</v>
      </c>
      <c r="AB16" s="28">
        <v>22</v>
      </c>
      <c r="AC16" s="8">
        <f t="shared" si="1"/>
        <v>-63.847999999999999</v>
      </c>
      <c r="AD16" s="28"/>
      <c r="AE16" s="28" t="s">
        <v>23</v>
      </c>
      <c r="AF16" s="28">
        <v>1</v>
      </c>
      <c r="AG16" s="31">
        <v>0.05</v>
      </c>
      <c r="AH16" s="31">
        <v>-1.4E-2</v>
      </c>
      <c r="AI16" s="29">
        <v>0.52400000000000002</v>
      </c>
      <c r="AJ16" s="28">
        <v>-2.7189999999999999</v>
      </c>
      <c r="AK16" s="29">
        <v>-120</v>
      </c>
      <c r="AL16" s="28">
        <v>21</v>
      </c>
      <c r="AM16" s="8">
        <f t="shared" si="2"/>
        <v>-62.536999999999999</v>
      </c>
      <c r="AN16" s="28"/>
      <c r="AO16" s="28" t="s">
        <v>23</v>
      </c>
      <c r="AP16" s="28">
        <v>0</v>
      </c>
      <c r="AQ16" s="30">
        <v>0.05</v>
      </c>
      <c r="AR16" s="30">
        <v>-5.0000000000000001E-3</v>
      </c>
      <c r="AS16" s="30">
        <v>0.375</v>
      </c>
      <c r="AT16" s="28">
        <v>-1.4650000000000001</v>
      </c>
      <c r="AU16" s="29">
        <v>-61</v>
      </c>
      <c r="AV16">
        <v>23</v>
      </c>
      <c r="AW16" s="8">
        <f t="shared" si="3"/>
        <v>-33.695</v>
      </c>
    </row>
    <row r="17" spans="1:49" x14ac:dyDescent="0.25">
      <c r="A17" s="28" t="str">
        <f>+NH4_precip_year!A18</f>
        <v>FI0022R</v>
      </c>
      <c r="B17" s="28">
        <f>+NH4_precip_year!B18</f>
        <v>0</v>
      </c>
      <c r="C17" s="28">
        <f>+NH4_precip_year!C18</f>
        <v>0.05</v>
      </c>
      <c r="D17" s="28">
        <f>+NH4_precip_year!D18</f>
        <v>-1E-3</v>
      </c>
      <c r="E17" s="28">
        <f>+NH4_precip_year!E18</f>
        <v>9.8000000000000004E-2</v>
      </c>
      <c r="F17" s="28">
        <f>+NH4_precip_year!F18</f>
        <v>-1.3879999999999999</v>
      </c>
      <c r="G17" s="28">
        <f>+NH4_precip_year!G18</f>
        <v>-71</v>
      </c>
      <c r="H17" s="28">
        <f>+NH4_precip_year!H18</f>
        <v>23</v>
      </c>
      <c r="I17" s="28">
        <f>+NH4_precip_year!I18</f>
        <v>-31.923999999999999</v>
      </c>
      <c r="J17" s="28"/>
      <c r="K17" s="28" t="s">
        <v>24</v>
      </c>
      <c r="L17" s="28">
        <v>0</v>
      </c>
      <c r="M17" s="31">
        <v>0.05</v>
      </c>
      <c r="N17" s="31">
        <v>-1E-3</v>
      </c>
      <c r="O17" s="29">
        <v>0.14000000000000001</v>
      </c>
      <c r="P17" s="28">
        <v>-0.36599999999999999</v>
      </c>
      <c r="Q17" s="29">
        <v>-19</v>
      </c>
      <c r="R17" s="28">
        <v>23</v>
      </c>
      <c r="S17" s="8">
        <f t="shared" si="0"/>
        <v>-8.4179999999999993</v>
      </c>
      <c r="T17" s="28"/>
      <c r="U17" s="28" t="s">
        <v>24</v>
      </c>
      <c r="V17" s="28">
        <v>0</v>
      </c>
      <c r="W17" s="31">
        <v>0.05</v>
      </c>
      <c r="X17" s="31">
        <v>-2E-3</v>
      </c>
      <c r="Y17" s="29">
        <v>0.10299999999999999</v>
      </c>
      <c r="Z17" s="28">
        <v>-1.5169999999999999</v>
      </c>
      <c r="AA17" s="29">
        <v>-44</v>
      </c>
      <c r="AB17" s="28">
        <v>22</v>
      </c>
      <c r="AC17" s="8">
        <f t="shared" si="1"/>
        <v>-34.890999999999998</v>
      </c>
      <c r="AD17" s="28"/>
      <c r="AE17" s="28" t="s">
        <v>24</v>
      </c>
      <c r="AF17" s="28">
        <v>0</v>
      </c>
      <c r="AG17" s="31">
        <v>0.05</v>
      </c>
      <c r="AH17" s="31">
        <v>-1E-3</v>
      </c>
      <c r="AI17" s="29">
        <v>0.09</v>
      </c>
      <c r="AJ17" s="28">
        <v>-1.1830000000000001</v>
      </c>
      <c r="AK17" s="29">
        <v>-62</v>
      </c>
      <c r="AL17" s="28">
        <v>23</v>
      </c>
      <c r="AM17" s="8">
        <f t="shared" si="2"/>
        <v>-27.209</v>
      </c>
      <c r="AN17" s="28"/>
      <c r="AO17" s="28" t="s">
        <v>24</v>
      </c>
      <c r="AP17" s="28">
        <v>1</v>
      </c>
      <c r="AQ17" s="30">
        <v>0.05</v>
      </c>
      <c r="AR17" s="30">
        <v>-1E-3</v>
      </c>
      <c r="AS17" s="30">
        <v>6.2E-2</v>
      </c>
      <c r="AT17" s="28">
        <v>-1.6279999999999999</v>
      </c>
      <c r="AU17" s="29">
        <v>-87</v>
      </c>
      <c r="AV17">
        <v>23</v>
      </c>
      <c r="AW17" s="8">
        <f t="shared" si="3"/>
        <v>-37.443999999999996</v>
      </c>
    </row>
    <row r="18" spans="1:49" x14ac:dyDescent="0.25">
      <c r="A18" s="28" t="str">
        <f>+NH4_precip_year!A19</f>
        <v>FR0008R</v>
      </c>
      <c r="B18" s="28">
        <f>+NH4_precip_year!B19</f>
        <v>1</v>
      </c>
      <c r="C18" s="28">
        <f>+NH4_precip_year!C19</f>
        <v>0.05</v>
      </c>
      <c r="D18" s="28">
        <f>+NH4_precip_year!D19</f>
        <v>-1.6E-2</v>
      </c>
      <c r="E18" s="28">
        <f>+NH4_precip_year!E19</f>
        <v>0.61</v>
      </c>
      <c r="F18" s="28">
        <f>+NH4_precip_year!F19</f>
        <v>-2.5819999999999999</v>
      </c>
      <c r="G18" s="28">
        <f>+NH4_precip_year!G19</f>
        <v>-106</v>
      </c>
      <c r="H18" s="28">
        <f>+NH4_precip_year!H19</f>
        <v>23</v>
      </c>
      <c r="I18" s="28">
        <f>+NH4_precip_year!I19</f>
        <v>-59.385999999999996</v>
      </c>
      <c r="J18" s="28"/>
      <c r="K18" s="28" t="s">
        <v>94</v>
      </c>
      <c r="L18" s="28">
        <v>1</v>
      </c>
      <c r="M18" s="31">
        <v>0.05</v>
      </c>
      <c r="N18" s="31">
        <v>-2.5000000000000001E-2</v>
      </c>
      <c r="O18" s="29">
        <v>1.012</v>
      </c>
      <c r="P18" s="28">
        <v>-2.4390000000000001</v>
      </c>
      <c r="Q18" s="29">
        <v>-85</v>
      </c>
      <c r="R18" s="28">
        <v>22</v>
      </c>
      <c r="S18" s="8">
        <f t="shared" si="0"/>
        <v>-56.097000000000001</v>
      </c>
      <c r="T18" s="28"/>
      <c r="U18" s="28" t="s">
        <v>94</v>
      </c>
      <c r="V18" s="28">
        <v>1</v>
      </c>
      <c r="W18" s="31">
        <v>0.05</v>
      </c>
      <c r="X18" s="31">
        <v>-2.5000000000000001E-2</v>
      </c>
      <c r="Y18" s="29">
        <v>0.76500000000000001</v>
      </c>
      <c r="Z18" s="28">
        <v>-3.2749999999999999</v>
      </c>
      <c r="AA18" s="29">
        <v>-139</v>
      </c>
      <c r="AB18" s="28">
        <v>22</v>
      </c>
      <c r="AC18" s="8">
        <f t="shared" si="1"/>
        <v>-75.325000000000003</v>
      </c>
      <c r="AD18" s="28"/>
      <c r="AE18" s="28" t="s">
        <v>94</v>
      </c>
      <c r="AF18" s="28">
        <v>1</v>
      </c>
      <c r="AG18" s="31">
        <v>0.05</v>
      </c>
      <c r="AH18" s="31">
        <v>-1.2999999999999999E-2</v>
      </c>
      <c r="AI18" s="29">
        <v>0.47199999999999998</v>
      </c>
      <c r="AJ18" s="28">
        <v>-2.8380000000000001</v>
      </c>
      <c r="AK18" s="29">
        <v>-93</v>
      </c>
      <c r="AL18" s="28">
        <v>23</v>
      </c>
      <c r="AM18" s="8">
        <f t="shared" si="2"/>
        <v>-65.274000000000001</v>
      </c>
      <c r="AN18" s="28"/>
      <c r="AO18" s="28" t="s">
        <v>94</v>
      </c>
      <c r="AP18" s="28">
        <v>1</v>
      </c>
      <c r="AQ18" s="30">
        <v>0.05</v>
      </c>
      <c r="AR18" s="30">
        <v>-0.01</v>
      </c>
      <c r="AS18" s="30">
        <v>0.39200000000000002</v>
      </c>
      <c r="AT18" s="28">
        <v>-2.6680000000000001</v>
      </c>
      <c r="AU18" s="29">
        <v>-115</v>
      </c>
      <c r="AV18">
        <v>22</v>
      </c>
      <c r="AW18" s="8">
        <f t="shared" si="3"/>
        <v>-61.364000000000004</v>
      </c>
    </row>
    <row r="19" spans="1:49" x14ac:dyDescent="0.25">
      <c r="A19" s="28" t="str">
        <f>+NH4_precip_year!A20</f>
        <v>FR0009R</v>
      </c>
      <c r="B19" s="28">
        <f>+NH4_precip_year!B20</f>
        <v>1</v>
      </c>
      <c r="C19" s="28">
        <f>+NH4_precip_year!C20</f>
        <v>0.05</v>
      </c>
      <c r="D19" s="28">
        <f>+NH4_precip_year!D20</f>
        <v>-1.0999999999999999E-2</v>
      </c>
      <c r="E19" s="28">
        <f>+NH4_precip_year!E20</f>
        <v>0.62</v>
      </c>
      <c r="F19" s="28">
        <f>+NH4_precip_year!F20</f>
        <v>-1.7450000000000001</v>
      </c>
      <c r="G19" s="28">
        <f>+NH4_precip_year!G20</f>
        <v>-79</v>
      </c>
      <c r="H19" s="28">
        <f>+NH4_precip_year!H20</f>
        <v>23</v>
      </c>
      <c r="I19" s="28">
        <f>+NH4_precip_year!I20</f>
        <v>-40.135000000000005</v>
      </c>
      <c r="J19" s="28"/>
      <c r="K19" s="28" t="s">
        <v>108</v>
      </c>
      <c r="L19" s="28">
        <v>0</v>
      </c>
      <c r="M19" s="31">
        <v>0.05</v>
      </c>
      <c r="N19" s="31">
        <v>-1.6E-2</v>
      </c>
      <c r="O19" s="29">
        <v>1.1100000000000001</v>
      </c>
      <c r="P19" s="28">
        <v>-1.4279999999999999</v>
      </c>
      <c r="Q19" s="29">
        <v>-53</v>
      </c>
      <c r="R19" s="28">
        <v>22</v>
      </c>
      <c r="S19" s="8">
        <f t="shared" si="0"/>
        <v>-32.844000000000001</v>
      </c>
      <c r="T19" s="28"/>
      <c r="U19" s="28" t="s">
        <v>108</v>
      </c>
      <c r="V19" s="28">
        <v>1</v>
      </c>
      <c r="W19" s="31">
        <v>0.05</v>
      </c>
      <c r="X19" s="31">
        <v>-4.2000000000000003E-2</v>
      </c>
      <c r="Y19" s="29">
        <v>1.175</v>
      </c>
      <c r="Z19" s="28">
        <v>-3.5529999999999999</v>
      </c>
      <c r="AA19" s="29">
        <v>-73</v>
      </c>
      <c r="AB19" s="28">
        <v>19</v>
      </c>
      <c r="AC19" s="8">
        <f t="shared" si="1"/>
        <v>-81.718999999999994</v>
      </c>
      <c r="AD19" s="28"/>
      <c r="AE19" s="28" t="s">
        <v>108</v>
      </c>
      <c r="AF19" s="28">
        <v>1</v>
      </c>
      <c r="AG19" s="31">
        <v>0.05</v>
      </c>
      <c r="AH19" s="31">
        <v>-1.4999999999999999E-2</v>
      </c>
      <c r="AI19" s="29">
        <v>0.60199999999999998</v>
      </c>
      <c r="AJ19" s="28">
        <v>-2.492</v>
      </c>
      <c r="AK19" s="29">
        <v>-81</v>
      </c>
      <c r="AL19" s="28">
        <v>22</v>
      </c>
      <c r="AM19" s="8">
        <f t="shared" si="2"/>
        <v>-57.316000000000003</v>
      </c>
      <c r="AN19" s="28"/>
      <c r="AO19" s="28" t="s">
        <v>108</v>
      </c>
      <c r="AP19" s="28">
        <v>0</v>
      </c>
      <c r="AQ19" s="30">
        <v>0.05</v>
      </c>
      <c r="AR19" s="30">
        <v>-5.0000000000000001E-3</v>
      </c>
      <c r="AS19" s="30">
        <v>0.41</v>
      </c>
      <c r="AT19" s="28">
        <v>-1.119</v>
      </c>
      <c r="AU19" s="29">
        <v>-51</v>
      </c>
      <c r="AV19">
        <v>20</v>
      </c>
      <c r="AW19" s="8">
        <f t="shared" si="3"/>
        <v>-25.736999999999998</v>
      </c>
    </row>
    <row r="20" spans="1:49" x14ac:dyDescent="0.25">
      <c r="A20" s="28" t="str">
        <f>+NH4_precip_year!A21</f>
        <v>FR0010R</v>
      </c>
      <c r="B20" s="28">
        <f>+NH4_precip_year!B21</f>
        <v>1</v>
      </c>
      <c r="C20" s="28">
        <f>+NH4_precip_year!C21</f>
        <v>0.05</v>
      </c>
      <c r="D20" s="28">
        <f>+NH4_precip_year!D21</f>
        <v>-1.9E-2</v>
      </c>
      <c r="E20" s="28">
        <f>+NH4_precip_year!E21</f>
        <v>0.67500000000000004</v>
      </c>
      <c r="F20" s="28">
        <f>+NH4_precip_year!F21</f>
        <v>-2.875</v>
      </c>
      <c r="G20" s="28">
        <f>+NH4_precip_year!G21</f>
        <v>-98</v>
      </c>
      <c r="H20" s="28">
        <f>+NH4_precip_year!H21</f>
        <v>22</v>
      </c>
      <c r="I20" s="28">
        <f>+NH4_precip_year!I21</f>
        <v>-66.125</v>
      </c>
      <c r="J20" s="28"/>
      <c r="K20" s="28" t="s">
        <v>56</v>
      </c>
      <c r="L20" s="28">
        <v>0</v>
      </c>
      <c r="M20" s="31">
        <v>0.05</v>
      </c>
      <c r="N20" s="31">
        <v>-2.5000000000000001E-2</v>
      </c>
      <c r="O20" s="29">
        <v>0.97699999999999998</v>
      </c>
      <c r="P20" s="28">
        <v>-2.536</v>
      </c>
      <c r="Q20" s="29">
        <v>-65</v>
      </c>
      <c r="R20" s="28">
        <v>22</v>
      </c>
      <c r="S20" s="8">
        <f t="shared" si="0"/>
        <v>-58.328000000000003</v>
      </c>
      <c r="T20" s="28"/>
      <c r="U20" s="28" t="s">
        <v>56</v>
      </c>
      <c r="V20" s="28">
        <v>1</v>
      </c>
      <c r="W20" s="31">
        <v>0.05</v>
      </c>
      <c r="X20" s="31">
        <v>-3.5000000000000003E-2</v>
      </c>
      <c r="Y20" s="29">
        <v>0.97099999999999997</v>
      </c>
      <c r="Z20" s="28">
        <v>-3.569</v>
      </c>
      <c r="AA20" s="29">
        <v>-126</v>
      </c>
      <c r="AB20" s="28">
        <v>21</v>
      </c>
      <c r="AC20" s="8">
        <f t="shared" si="1"/>
        <v>-82.087000000000003</v>
      </c>
      <c r="AD20" s="28"/>
      <c r="AE20" s="28" t="s">
        <v>56</v>
      </c>
      <c r="AF20" s="28">
        <v>1</v>
      </c>
      <c r="AG20" s="31">
        <v>0.05</v>
      </c>
      <c r="AH20" s="31">
        <v>-1.7000000000000001E-2</v>
      </c>
      <c r="AI20" s="29">
        <v>0.51700000000000002</v>
      </c>
      <c r="AJ20" s="28">
        <v>-3.34</v>
      </c>
      <c r="AK20" s="29">
        <v>-98</v>
      </c>
      <c r="AL20" s="28">
        <v>21</v>
      </c>
      <c r="AM20" s="8">
        <f t="shared" si="2"/>
        <v>-76.819999999999993</v>
      </c>
      <c r="AN20" s="28"/>
      <c r="AO20" s="28" t="s">
        <v>56</v>
      </c>
      <c r="AP20" s="28">
        <v>1</v>
      </c>
      <c r="AQ20" s="30">
        <v>0.05</v>
      </c>
      <c r="AR20" s="30">
        <v>-8.9999999999999993E-3</v>
      </c>
      <c r="AS20" s="30">
        <v>0.36199999999999999</v>
      </c>
      <c r="AT20" s="28">
        <v>-2.3679999999999999</v>
      </c>
      <c r="AU20" s="29">
        <v>-98</v>
      </c>
      <c r="AV20">
        <v>20</v>
      </c>
      <c r="AW20" s="8">
        <f t="shared" si="3"/>
        <v>-54.463999999999999</v>
      </c>
    </row>
    <row r="21" spans="1:49" x14ac:dyDescent="0.25">
      <c r="A21" s="28" t="str">
        <f>+NH4_precip_year!A22</f>
        <v>GB0002R</v>
      </c>
      <c r="B21" s="28">
        <f>+NH4_precip_year!B22</f>
        <v>0</v>
      </c>
      <c r="C21" s="28">
        <f>+NH4_precip_year!C22</f>
        <v>0.05</v>
      </c>
      <c r="D21" s="28">
        <f>+NH4_precip_year!D22</f>
        <v>1E-3</v>
      </c>
      <c r="E21" s="28">
        <f>+NH4_precip_year!E22</f>
        <v>0.252</v>
      </c>
      <c r="F21" s="28">
        <f>+NH4_precip_year!F22</f>
        <v>0.35699999999999998</v>
      </c>
      <c r="G21" s="28">
        <f>+NH4_precip_year!G22</f>
        <v>22</v>
      </c>
      <c r="H21" s="28">
        <f>+NH4_precip_year!H22</f>
        <v>22</v>
      </c>
      <c r="I21" s="28">
        <f>+NH4_precip_year!I22</f>
        <v>8.2110000000000003</v>
      </c>
      <c r="J21" s="28"/>
      <c r="K21" s="28" t="s">
        <v>57</v>
      </c>
      <c r="L21" s="28">
        <v>0</v>
      </c>
      <c r="M21" s="31">
        <v>0.05</v>
      </c>
      <c r="N21" s="31">
        <v>2E-3</v>
      </c>
      <c r="O21" s="29">
        <v>0.39100000000000001</v>
      </c>
      <c r="P21" s="28">
        <v>0.48799999999999999</v>
      </c>
      <c r="Q21" s="29">
        <v>11</v>
      </c>
      <c r="R21" s="28">
        <v>22</v>
      </c>
      <c r="S21" s="8">
        <f t="shared" si="0"/>
        <v>11.224</v>
      </c>
      <c r="T21" s="28"/>
      <c r="U21" s="28" t="s">
        <v>57</v>
      </c>
      <c r="V21" s="28">
        <v>0</v>
      </c>
      <c r="W21" s="31">
        <v>0.05</v>
      </c>
      <c r="X21" s="31">
        <v>-3.0000000000000001E-3</v>
      </c>
      <c r="Y21" s="29">
        <v>0.33300000000000002</v>
      </c>
      <c r="Z21" s="28">
        <v>-1.032</v>
      </c>
      <c r="AA21" s="29">
        <v>-31</v>
      </c>
      <c r="AB21" s="28">
        <v>22</v>
      </c>
      <c r="AC21" s="8">
        <f t="shared" si="1"/>
        <v>-23.736000000000001</v>
      </c>
      <c r="AD21" s="28"/>
      <c r="AE21" s="28" t="s">
        <v>57</v>
      </c>
      <c r="AF21" s="28">
        <v>0</v>
      </c>
      <c r="AG21" s="31">
        <v>0.05</v>
      </c>
      <c r="AH21" s="31">
        <v>2E-3</v>
      </c>
      <c r="AI21" s="29">
        <v>0.17399999999999999</v>
      </c>
      <c r="AJ21" s="28">
        <v>1.0589999999999999</v>
      </c>
      <c r="AK21" s="29">
        <v>35</v>
      </c>
      <c r="AL21" s="28">
        <v>23</v>
      </c>
      <c r="AM21" s="8">
        <f t="shared" si="2"/>
        <v>24.356999999999999</v>
      </c>
      <c r="AN21" s="28"/>
      <c r="AO21" s="28" t="s">
        <v>57</v>
      </c>
      <c r="AP21" s="28">
        <v>0</v>
      </c>
      <c r="AQ21" s="30">
        <v>0.05</v>
      </c>
      <c r="AR21" s="30">
        <v>3.0000000000000001E-3</v>
      </c>
      <c r="AS21" s="30">
        <v>0.20699999999999999</v>
      </c>
      <c r="AT21" s="28">
        <v>1.5489999999999999</v>
      </c>
      <c r="AU21" s="29">
        <v>45</v>
      </c>
      <c r="AV21">
        <v>22</v>
      </c>
      <c r="AW21" s="8">
        <f t="shared" si="3"/>
        <v>35.626999999999995</v>
      </c>
    </row>
    <row r="22" spans="1:49" x14ac:dyDescent="0.25">
      <c r="A22" s="28" t="str">
        <f>+NH4_precip_year!A23</f>
        <v>GB0006R</v>
      </c>
      <c r="B22" s="28">
        <f>+NH4_precip_year!B23</f>
        <v>0</v>
      </c>
      <c r="C22" s="28">
        <f>+NH4_precip_year!C23</f>
        <v>0.05</v>
      </c>
      <c r="D22" s="28">
        <f>+NH4_precip_year!D23</f>
        <v>-1E-3</v>
      </c>
      <c r="E22" s="28">
        <f>+NH4_precip_year!E23</f>
        <v>0.17</v>
      </c>
      <c r="F22" s="28">
        <f>+NH4_precip_year!F23</f>
        <v>-0.39200000000000002</v>
      </c>
      <c r="G22" s="28">
        <f>+NH4_precip_year!G23</f>
        <v>-23</v>
      </c>
      <c r="H22" s="28">
        <f>+NH4_precip_year!H23</f>
        <v>22</v>
      </c>
      <c r="I22" s="28">
        <f>+NH4_precip_year!I23</f>
        <v>-9.016</v>
      </c>
      <c r="J22" s="28"/>
      <c r="K22" s="28" t="s">
        <v>58</v>
      </c>
      <c r="L22" s="28">
        <v>0</v>
      </c>
      <c r="M22" s="31">
        <v>0.05</v>
      </c>
      <c r="N22" s="31">
        <v>-1E-3</v>
      </c>
      <c r="O22" s="29">
        <v>0.246</v>
      </c>
      <c r="P22" s="28">
        <v>-0.59</v>
      </c>
      <c r="Q22" s="29">
        <v>-35</v>
      </c>
      <c r="R22" s="28">
        <v>22</v>
      </c>
      <c r="S22" s="8">
        <f t="shared" si="0"/>
        <v>-13.569999999999999</v>
      </c>
      <c r="T22" s="28"/>
      <c r="U22" s="28" t="s">
        <v>58</v>
      </c>
      <c r="V22" s="28">
        <v>0</v>
      </c>
      <c r="W22" s="31">
        <v>0.05</v>
      </c>
      <c r="X22" s="31">
        <v>-4.0000000000000001E-3</v>
      </c>
      <c r="Y22" s="29">
        <v>0.21</v>
      </c>
      <c r="Z22" s="28">
        <v>-1.952</v>
      </c>
      <c r="AA22" s="29">
        <v>-60</v>
      </c>
      <c r="AB22" s="28">
        <v>21</v>
      </c>
      <c r="AC22" s="8">
        <f t="shared" si="1"/>
        <v>-44.896000000000001</v>
      </c>
      <c r="AD22" s="28"/>
      <c r="AE22" s="28" t="s">
        <v>58</v>
      </c>
      <c r="AF22" s="28">
        <v>0</v>
      </c>
      <c r="AG22" s="31">
        <v>0.05</v>
      </c>
      <c r="AH22" s="31">
        <v>1E-3</v>
      </c>
      <c r="AI22" s="29">
        <v>9.8000000000000004E-2</v>
      </c>
      <c r="AJ22" s="28">
        <v>0.73299999999999998</v>
      </c>
      <c r="AK22" s="29">
        <v>12</v>
      </c>
      <c r="AL22" s="28">
        <v>21</v>
      </c>
      <c r="AM22" s="8">
        <f t="shared" si="2"/>
        <v>16.858999999999998</v>
      </c>
      <c r="AN22" s="28"/>
      <c r="AO22" s="28" t="s">
        <v>58</v>
      </c>
      <c r="AP22" s="28">
        <v>0</v>
      </c>
      <c r="AQ22" s="30">
        <v>0.05</v>
      </c>
      <c r="AR22" s="30">
        <v>2E-3</v>
      </c>
      <c r="AS22" s="30">
        <v>0.10299999999999999</v>
      </c>
      <c r="AT22" s="28">
        <v>1.7330000000000001</v>
      </c>
      <c r="AU22" s="29">
        <v>30</v>
      </c>
      <c r="AV22">
        <v>20</v>
      </c>
      <c r="AW22" s="8">
        <f t="shared" si="3"/>
        <v>39.859000000000002</v>
      </c>
    </row>
    <row r="23" spans="1:49" x14ac:dyDescent="0.25">
      <c r="A23" s="28" t="str">
        <f>+NH4_precip_year!A24</f>
        <v>GB0013R</v>
      </c>
      <c r="B23" s="28">
        <f>+NH4_precip_year!B24</f>
        <v>0</v>
      </c>
      <c r="C23" s="28">
        <f>+NH4_precip_year!C24</f>
        <v>0.05</v>
      </c>
      <c r="D23" s="28">
        <f>+NH4_precip_year!D24</f>
        <v>1E-3</v>
      </c>
      <c r="E23" s="28">
        <f>+NH4_precip_year!E24</f>
        <v>0.27100000000000002</v>
      </c>
      <c r="F23" s="28">
        <f>+NH4_precip_year!F24</f>
        <v>0.21099999999999999</v>
      </c>
      <c r="G23" s="28">
        <f>+NH4_precip_year!G24</f>
        <v>9</v>
      </c>
      <c r="H23" s="28">
        <f>+NH4_precip_year!H24</f>
        <v>22</v>
      </c>
      <c r="I23" s="28">
        <f>+NH4_precip_year!I24</f>
        <v>4.8529999999999998</v>
      </c>
      <c r="K23" t="s">
        <v>60</v>
      </c>
      <c r="L23">
        <v>0</v>
      </c>
      <c r="M23" s="25">
        <v>0.05</v>
      </c>
      <c r="N23" s="25">
        <v>-3.0000000000000001E-3</v>
      </c>
      <c r="O23" s="8">
        <v>0.50900000000000001</v>
      </c>
      <c r="P23">
        <v>-0.65400000000000003</v>
      </c>
      <c r="Q23" s="8">
        <v>-15</v>
      </c>
      <c r="R23">
        <v>22</v>
      </c>
      <c r="S23" s="8">
        <f t="shared" si="0"/>
        <v>-15.042</v>
      </c>
      <c r="U23" t="s">
        <v>60</v>
      </c>
      <c r="V23">
        <v>0</v>
      </c>
      <c r="W23" s="25">
        <v>0.05</v>
      </c>
      <c r="X23" s="25">
        <v>0</v>
      </c>
      <c r="Y23" s="8">
        <v>0.22800000000000001</v>
      </c>
      <c r="Z23">
        <v>-4.5999999999999999E-2</v>
      </c>
      <c r="AA23" s="8">
        <v>-1</v>
      </c>
      <c r="AB23">
        <v>19</v>
      </c>
      <c r="AC23" s="8">
        <f t="shared" si="1"/>
        <v>-1.0580000000000001</v>
      </c>
      <c r="AE23" t="s">
        <v>60</v>
      </c>
      <c r="AF23">
        <v>0</v>
      </c>
      <c r="AG23" s="25">
        <v>0.05</v>
      </c>
      <c r="AH23" s="25">
        <v>-1E-3</v>
      </c>
      <c r="AI23" s="8">
        <v>0.249</v>
      </c>
      <c r="AJ23">
        <v>-0.45900000000000002</v>
      </c>
      <c r="AK23" s="8">
        <v>-21</v>
      </c>
      <c r="AL23">
        <v>21</v>
      </c>
      <c r="AM23" s="8">
        <f t="shared" si="2"/>
        <v>-10.557</v>
      </c>
      <c r="AO23" t="s">
        <v>60</v>
      </c>
      <c r="AP23">
        <v>0</v>
      </c>
      <c r="AQ23" s="24">
        <v>0.05</v>
      </c>
      <c r="AR23" s="24">
        <v>1E-3</v>
      </c>
      <c r="AS23" s="24">
        <v>0.17299999999999999</v>
      </c>
      <c r="AT23">
        <v>0.79700000000000004</v>
      </c>
      <c r="AU23" s="8">
        <v>26</v>
      </c>
      <c r="AV23">
        <v>20</v>
      </c>
      <c r="AW23" s="8">
        <f t="shared" si="3"/>
        <v>18.331</v>
      </c>
    </row>
    <row r="24" spans="1:49" x14ac:dyDescent="0.25">
      <c r="A24" s="28" t="str">
        <f>+NH4_precip_year!A25</f>
        <v>GB0014R</v>
      </c>
      <c r="B24" s="28">
        <f>+NH4_precip_year!B25</f>
        <v>1</v>
      </c>
      <c r="C24" s="28">
        <f>+NH4_precip_year!C25</f>
        <v>0.05</v>
      </c>
      <c r="D24" s="28">
        <f>+NH4_precip_year!D25</f>
        <v>-0.01</v>
      </c>
      <c r="E24" s="28">
        <f>+NH4_precip_year!E25</f>
        <v>0.64600000000000002</v>
      </c>
      <c r="F24" s="28">
        <f>+NH4_precip_year!F25</f>
        <v>-1.53</v>
      </c>
      <c r="G24" s="28">
        <f>+NH4_precip_year!G25</f>
        <v>-124</v>
      </c>
      <c r="H24" s="28">
        <f>+NH4_precip_year!H25</f>
        <v>23</v>
      </c>
      <c r="I24" s="28">
        <f>+NH4_precip_year!I25</f>
        <v>-35.19</v>
      </c>
      <c r="K24" t="s">
        <v>96</v>
      </c>
      <c r="L24">
        <v>0</v>
      </c>
      <c r="M24" s="25">
        <v>0.05</v>
      </c>
      <c r="N24" s="25">
        <v>-1.7999999999999999E-2</v>
      </c>
      <c r="O24" s="8">
        <v>0.98399999999999999</v>
      </c>
      <c r="P24">
        <v>-1.8049999999999999</v>
      </c>
      <c r="Q24" s="8">
        <v>-71</v>
      </c>
      <c r="R24">
        <v>23</v>
      </c>
      <c r="S24" s="8">
        <f t="shared" si="0"/>
        <v>-41.515000000000001</v>
      </c>
      <c r="U24" t="s">
        <v>96</v>
      </c>
      <c r="V24">
        <v>0</v>
      </c>
      <c r="W24" s="25">
        <v>0.05</v>
      </c>
      <c r="X24" s="25">
        <v>-1.2E-2</v>
      </c>
      <c r="Y24" s="8">
        <v>0.65800000000000003</v>
      </c>
      <c r="Z24">
        <v>-1.8460000000000001</v>
      </c>
      <c r="AA24" s="8">
        <v>-71</v>
      </c>
      <c r="AB24">
        <v>23</v>
      </c>
      <c r="AC24" s="8">
        <f t="shared" si="1"/>
        <v>-42.457999999999998</v>
      </c>
      <c r="AE24" t="s">
        <v>96</v>
      </c>
      <c r="AF24">
        <v>1</v>
      </c>
      <c r="AG24" s="25">
        <v>0.05</v>
      </c>
      <c r="AH24" s="25">
        <v>-8.0000000000000002E-3</v>
      </c>
      <c r="AI24" s="8">
        <v>0.54200000000000004</v>
      </c>
      <c r="AJ24">
        <v>-1.5629999999999999</v>
      </c>
      <c r="AK24" s="8">
        <v>-77</v>
      </c>
      <c r="AL24">
        <v>23</v>
      </c>
      <c r="AM24" s="8">
        <f t="shared" si="2"/>
        <v>-35.948999999999998</v>
      </c>
      <c r="AO24" t="s">
        <v>96</v>
      </c>
      <c r="AP24">
        <v>0</v>
      </c>
      <c r="AQ24" s="24">
        <v>0.05</v>
      </c>
      <c r="AR24" s="24">
        <v>-2E-3</v>
      </c>
      <c r="AS24" s="24">
        <v>0.45300000000000001</v>
      </c>
      <c r="AT24">
        <v>-0.33600000000000002</v>
      </c>
      <c r="AU24" s="8">
        <v>-19</v>
      </c>
      <c r="AV24">
        <v>23</v>
      </c>
      <c r="AW24" s="8">
        <f t="shared" si="3"/>
        <v>-7.7280000000000006</v>
      </c>
    </row>
    <row r="25" spans="1:49" x14ac:dyDescent="0.25">
      <c r="A25" s="28" t="str">
        <f>+NH4_precip_year!A26</f>
        <v>GB0015R</v>
      </c>
      <c r="B25" s="28">
        <f>+NH4_precip_year!B26</f>
        <v>0</v>
      </c>
      <c r="C25" s="28">
        <f>+NH4_precip_year!C26</f>
        <v>0.05</v>
      </c>
      <c r="D25" s="28">
        <f>+NH4_precip_year!D26</f>
        <v>-1E-3</v>
      </c>
      <c r="E25" s="28">
        <f>+NH4_precip_year!E26</f>
        <v>7.0000000000000007E-2</v>
      </c>
      <c r="F25" s="28">
        <f>+NH4_precip_year!F26</f>
        <v>-1.276</v>
      </c>
      <c r="G25" s="28">
        <f>+NH4_precip_year!G26</f>
        <v>-43</v>
      </c>
      <c r="H25" s="28">
        <f>+NH4_precip_year!H26</f>
        <v>22</v>
      </c>
      <c r="I25" s="28">
        <f>+NH4_precip_year!I26</f>
        <v>-29.347999999999999</v>
      </c>
      <c r="K25" t="s">
        <v>97</v>
      </c>
      <c r="L25">
        <v>0</v>
      </c>
      <c r="M25" s="25">
        <v>0.05</v>
      </c>
      <c r="N25" s="25">
        <v>0</v>
      </c>
      <c r="O25" s="8">
        <v>0.106</v>
      </c>
      <c r="P25">
        <v>-0.20799999999999999</v>
      </c>
      <c r="Q25" s="8">
        <v>-7</v>
      </c>
      <c r="R25">
        <v>22</v>
      </c>
      <c r="S25" s="8">
        <f t="shared" si="0"/>
        <v>-4.7839999999999998</v>
      </c>
      <c r="U25" t="s">
        <v>97</v>
      </c>
      <c r="V25">
        <v>0</v>
      </c>
      <c r="W25" s="25">
        <v>0.05</v>
      </c>
      <c r="X25" s="25">
        <v>-4.0000000000000001E-3</v>
      </c>
      <c r="Y25" s="8">
        <v>0.14799999999999999</v>
      </c>
      <c r="Z25">
        <v>-2.6749999999999998</v>
      </c>
      <c r="AA25" s="8">
        <v>-66</v>
      </c>
      <c r="AB25">
        <v>22</v>
      </c>
      <c r="AC25" s="8">
        <f t="shared" si="1"/>
        <v>-61.524999999999999</v>
      </c>
      <c r="AE25" t="s">
        <v>97</v>
      </c>
      <c r="AF25">
        <v>0</v>
      </c>
      <c r="AG25" s="25">
        <v>0.05</v>
      </c>
      <c r="AH25" s="25">
        <v>-1E-3</v>
      </c>
      <c r="AI25" s="8">
        <v>5.0999999999999997E-2</v>
      </c>
      <c r="AJ25">
        <v>-1.129</v>
      </c>
      <c r="AK25" s="8">
        <v>-38</v>
      </c>
      <c r="AL25">
        <v>22</v>
      </c>
      <c r="AM25" s="8">
        <f t="shared" si="2"/>
        <v>-25.966999999999999</v>
      </c>
      <c r="AO25" t="s">
        <v>97</v>
      </c>
      <c r="AP25">
        <v>0</v>
      </c>
      <c r="AQ25" s="24">
        <v>0.05</v>
      </c>
      <c r="AR25" s="24">
        <v>-1E-3</v>
      </c>
      <c r="AS25" s="24">
        <v>0.03</v>
      </c>
      <c r="AT25">
        <v>-2.2210000000000001</v>
      </c>
      <c r="AU25" s="8">
        <v>-21</v>
      </c>
      <c r="AV25">
        <v>22</v>
      </c>
      <c r="AW25" s="8">
        <f t="shared" si="3"/>
        <v>-51.082999999999998</v>
      </c>
    </row>
    <row r="26" spans="1:49" x14ac:dyDescent="0.25">
      <c r="A26" s="28" t="str">
        <f>+NH4_precip_year!A27</f>
        <v>HR0002R</v>
      </c>
      <c r="B26" s="28">
        <f>+NH4_precip_year!B27</f>
        <v>1</v>
      </c>
      <c r="C26" s="28">
        <f>+NH4_precip_year!C27</f>
        <v>0.05</v>
      </c>
      <c r="D26" s="28">
        <f>+NH4_precip_year!D27</f>
        <v>-2.5999999999999999E-2</v>
      </c>
      <c r="E26" s="28">
        <f>+NH4_precip_year!E27</f>
        <v>0.88900000000000001</v>
      </c>
      <c r="F26" s="28">
        <f>+NH4_precip_year!F27</f>
        <v>-2.875</v>
      </c>
      <c r="G26" s="28">
        <f>+NH4_precip_year!G27</f>
        <v>-143</v>
      </c>
      <c r="H26" s="28">
        <f>+NH4_precip_year!H27</f>
        <v>23</v>
      </c>
      <c r="I26" s="28">
        <f>+NH4_precip_year!I27</f>
        <v>-66.125</v>
      </c>
      <c r="K26" t="s">
        <v>109</v>
      </c>
      <c r="L26">
        <v>1</v>
      </c>
      <c r="M26" s="25">
        <v>0.05</v>
      </c>
      <c r="N26" s="25">
        <v>-0.03</v>
      </c>
      <c r="O26" s="8">
        <v>1.0369999999999999</v>
      </c>
      <c r="P26">
        <v>-2.8919999999999999</v>
      </c>
      <c r="Q26" s="8">
        <v>-84</v>
      </c>
      <c r="R26">
        <v>20</v>
      </c>
      <c r="S26" s="8">
        <f t="shared" si="0"/>
        <v>-66.515999999999991</v>
      </c>
      <c r="U26" t="s">
        <v>109</v>
      </c>
      <c r="V26">
        <v>1</v>
      </c>
      <c r="W26" s="25">
        <v>0.05</v>
      </c>
      <c r="X26" s="25">
        <v>-3.4000000000000002E-2</v>
      </c>
      <c r="Y26" s="8">
        <v>1.117</v>
      </c>
      <c r="Z26">
        <v>-3.0830000000000002</v>
      </c>
      <c r="AA26" s="8">
        <v>-139</v>
      </c>
      <c r="AB26">
        <v>22</v>
      </c>
      <c r="AC26" s="8">
        <f t="shared" si="1"/>
        <v>-70.909000000000006</v>
      </c>
      <c r="AE26" t="s">
        <v>109</v>
      </c>
      <c r="AF26">
        <v>1</v>
      </c>
      <c r="AG26" s="25">
        <v>0.05</v>
      </c>
      <c r="AH26" s="25">
        <v>-1.4E-2</v>
      </c>
      <c r="AI26" s="8">
        <v>0.59399999999999997</v>
      </c>
      <c r="AJ26">
        <v>-2.3769999999999998</v>
      </c>
      <c r="AK26" s="8">
        <v>-80</v>
      </c>
      <c r="AL26">
        <v>21</v>
      </c>
      <c r="AM26" s="8">
        <f t="shared" si="2"/>
        <v>-54.670999999999992</v>
      </c>
      <c r="AO26" t="s">
        <v>109</v>
      </c>
      <c r="AP26">
        <v>1</v>
      </c>
      <c r="AQ26" s="24">
        <v>0.05</v>
      </c>
      <c r="AR26" s="24">
        <v>-1.7000000000000001E-2</v>
      </c>
      <c r="AS26" s="24">
        <v>0.64200000000000002</v>
      </c>
      <c r="AT26">
        <v>-2.605</v>
      </c>
      <c r="AU26" s="8">
        <v>-70</v>
      </c>
      <c r="AV26">
        <v>20</v>
      </c>
      <c r="AW26" s="8">
        <f t="shared" si="3"/>
        <v>-59.914999999999999</v>
      </c>
    </row>
    <row r="27" spans="1:49" x14ac:dyDescent="0.25">
      <c r="A27" s="28" t="str">
        <f>+NH4_precip_year!A28</f>
        <v>HR0004R</v>
      </c>
      <c r="B27" s="28">
        <f>+NH4_precip_year!B28</f>
        <v>1</v>
      </c>
      <c r="C27" s="28">
        <f>+NH4_precip_year!C28</f>
        <v>0.05</v>
      </c>
      <c r="D27" s="28">
        <f>+NH4_precip_year!D28</f>
        <v>-8.9999999999999993E-3</v>
      </c>
      <c r="E27" s="28">
        <f>+NH4_precip_year!E28</f>
        <v>0.46500000000000002</v>
      </c>
      <c r="F27" s="28">
        <f>+NH4_precip_year!F28</f>
        <v>-1.857</v>
      </c>
      <c r="G27" s="28">
        <f>+NH4_precip_year!G28</f>
        <v>-92</v>
      </c>
      <c r="H27" s="28">
        <f>+NH4_precip_year!H28</f>
        <v>23</v>
      </c>
      <c r="I27" s="28">
        <f>+NH4_precip_year!I28</f>
        <v>-42.710999999999999</v>
      </c>
      <c r="K27" t="s">
        <v>110</v>
      </c>
      <c r="L27">
        <v>0</v>
      </c>
      <c r="M27" s="25">
        <v>0.05</v>
      </c>
      <c r="N27" s="25">
        <v>-7.0000000000000001E-3</v>
      </c>
      <c r="O27" s="8">
        <v>0.58499999999999996</v>
      </c>
      <c r="P27">
        <v>-1.19</v>
      </c>
      <c r="Q27" s="8">
        <v>-69</v>
      </c>
      <c r="R27">
        <v>23</v>
      </c>
      <c r="S27" s="8">
        <f t="shared" si="0"/>
        <v>-27.369999999999997</v>
      </c>
      <c r="U27" t="s">
        <v>110</v>
      </c>
      <c r="V27">
        <v>1</v>
      </c>
      <c r="W27" s="25">
        <v>0.05</v>
      </c>
      <c r="X27" s="25">
        <v>-1.7000000000000001E-2</v>
      </c>
      <c r="Y27" s="8">
        <v>0.65200000000000002</v>
      </c>
      <c r="Z27">
        <v>-2.617</v>
      </c>
      <c r="AA27" s="8">
        <v>-107</v>
      </c>
      <c r="AB27">
        <v>23</v>
      </c>
      <c r="AC27" s="8">
        <f t="shared" si="1"/>
        <v>-60.191000000000003</v>
      </c>
      <c r="AE27" t="s">
        <v>110</v>
      </c>
      <c r="AF27">
        <v>1</v>
      </c>
      <c r="AG27" s="25">
        <v>0.05</v>
      </c>
      <c r="AH27" s="25">
        <v>-7.0000000000000001E-3</v>
      </c>
      <c r="AI27" s="8">
        <v>0.35499999999999998</v>
      </c>
      <c r="AJ27">
        <v>-2.0979999999999999</v>
      </c>
      <c r="AK27" s="8">
        <v>-93</v>
      </c>
      <c r="AL27">
        <v>23</v>
      </c>
      <c r="AM27" s="8">
        <f t="shared" si="2"/>
        <v>-48.253999999999998</v>
      </c>
      <c r="AO27" t="s">
        <v>110</v>
      </c>
      <c r="AP27">
        <v>1</v>
      </c>
      <c r="AQ27" s="24">
        <v>0.05</v>
      </c>
      <c r="AR27" s="24">
        <v>-1.0999999999999999E-2</v>
      </c>
      <c r="AS27" s="24">
        <v>0.50600000000000001</v>
      </c>
      <c r="AT27">
        <v>-2.214</v>
      </c>
      <c r="AU27" s="8">
        <v>-79</v>
      </c>
      <c r="AV27">
        <v>22</v>
      </c>
      <c r="AW27" s="8">
        <f t="shared" si="3"/>
        <v>-50.921999999999997</v>
      </c>
    </row>
    <row r="28" spans="1:49" ht="14.25" customHeight="1" x14ac:dyDescent="0.25">
      <c r="A28" s="28" t="str">
        <f>+NH4_precip_year!A29</f>
        <v>HU0002R</v>
      </c>
      <c r="B28" s="28">
        <f>+NH4_precip_year!B29</f>
        <v>1</v>
      </c>
      <c r="C28" s="28">
        <f>+NH4_precip_year!C29</f>
        <v>0.05</v>
      </c>
      <c r="D28" s="28">
        <f>+NH4_precip_year!D29</f>
        <v>-1.6E-2</v>
      </c>
      <c r="E28" s="28">
        <f>+NH4_precip_year!E29</f>
        <v>0.77800000000000002</v>
      </c>
      <c r="F28" s="28">
        <f>+NH4_precip_year!F29</f>
        <v>-2.0339999999999998</v>
      </c>
      <c r="G28" s="28">
        <f>+NH4_precip_year!G29</f>
        <v>-93</v>
      </c>
      <c r="H28" s="28">
        <f>+NH4_precip_year!H29</f>
        <v>20</v>
      </c>
      <c r="I28" s="28">
        <f>+NH4_precip_year!I29</f>
        <v>-46.781999999999996</v>
      </c>
      <c r="K28" t="s">
        <v>26</v>
      </c>
      <c r="L28">
        <v>0</v>
      </c>
      <c r="M28" s="25">
        <v>0.05</v>
      </c>
      <c r="N28" s="25">
        <v>-1.4E-2</v>
      </c>
      <c r="O28" s="8">
        <v>1.0289999999999999</v>
      </c>
      <c r="P28">
        <v>-1.3620000000000001</v>
      </c>
      <c r="Q28" s="8">
        <v>-46</v>
      </c>
      <c r="R28">
        <v>17</v>
      </c>
      <c r="S28" s="8">
        <f t="shared" si="0"/>
        <v>-31.326000000000001</v>
      </c>
      <c r="U28" t="s">
        <v>26</v>
      </c>
      <c r="V28">
        <v>1</v>
      </c>
      <c r="W28" s="25">
        <v>0.05</v>
      </c>
      <c r="X28" s="25">
        <v>-1.6E-2</v>
      </c>
      <c r="Y28" s="8">
        <v>0.91300000000000003</v>
      </c>
      <c r="Z28">
        <v>-1.7250000000000001</v>
      </c>
      <c r="AA28" s="8">
        <v>-49</v>
      </c>
      <c r="AB28">
        <v>18</v>
      </c>
      <c r="AC28" s="8">
        <f t="shared" si="1"/>
        <v>-39.675000000000004</v>
      </c>
      <c r="AE28" t="s">
        <v>26</v>
      </c>
      <c r="AF28">
        <v>0</v>
      </c>
      <c r="AG28" s="25">
        <v>0.05</v>
      </c>
      <c r="AH28" s="25">
        <v>-8.9999999999999993E-3</v>
      </c>
      <c r="AI28" s="8">
        <v>0.54900000000000004</v>
      </c>
      <c r="AJ28">
        <v>-1.6859999999999999</v>
      </c>
      <c r="AK28" s="8">
        <v>-31</v>
      </c>
      <c r="AL28">
        <v>19</v>
      </c>
      <c r="AM28" s="8">
        <f t="shared" si="2"/>
        <v>-38.777999999999999</v>
      </c>
      <c r="AO28" t="s">
        <v>26</v>
      </c>
      <c r="AP28">
        <v>1</v>
      </c>
      <c r="AQ28" s="24">
        <v>0.05</v>
      </c>
      <c r="AR28" s="24">
        <v>-1.9E-2</v>
      </c>
      <c r="AS28" s="24">
        <v>0.57299999999999995</v>
      </c>
      <c r="AT28">
        <v>-3.3690000000000002</v>
      </c>
      <c r="AU28" s="8">
        <v>-81</v>
      </c>
      <c r="AV28">
        <v>19</v>
      </c>
      <c r="AW28" s="8">
        <f t="shared" si="3"/>
        <v>-77.487000000000009</v>
      </c>
    </row>
    <row r="29" spans="1:49" x14ac:dyDescent="0.25">
      <c r="A29" s="28" t="str">
        <f>+NH4_precip_year!A30</f>
        <v>IE0001R</v>
      </c>
      <c r="B29" s="28">
        <f>+NH4_precip_year!B30</f>
        <v>0</v>
      </c>
      <c r="C29" s="28">
        <f>+NH4_precip_year!C30</f>
        <v>0.05</v>
      </c>
      <c r="D29" s="28">
        <f>+NH4_precip_year!D30</f>
        <v>-1E-3</v>
      </c>
      <c r="E29" s="28">
        <f>+NH4_precip_year!E30</f>
        <v>0.129</v>
      </c>
      <c r="F29" s="28">
        <f>+NH4_precip_year!F30</f>
        <v>-1.1240000000000001</v>
      </c>
      <c r="G29" s="28">
        <f>+NH4_precip_year!G30</f>
        <v>-39</v>
      </c>
      <c r="H29" s="28">
        <f>+NH4_precip_year!H30</f>
        <v>20</v>
      </c>
      <c r="I29" s="28">
        <f>+NH4_precip_year!I30</f>
        <v>-25.852000000000004</v>
      </c>
      <c r="K29" t="s">
        <v>27</v>
      </c>
      <c r="L29">
        <v>0</v>
      </c>
      <c r="M29" s="25">
        <v>0.05</v>
      </c>
      <c r="N29" s="25">
        <v>-1E-3</v>
      </c>
      <c r="O29" s="8">
        <v>0.20399999999999999</v>
      </c>
      <c r="P29">
        <v>-0.46700000000000003</v>
      </c>
      <c r="Q29" s="8">
        <v>-14</v>
      </c>
      <c r="R29">
        <v>20</v>
      </c>
      <c r="S29" s="8">
        <f t="shared" si="0"/>
        <v>-10.741000000000001</v>
      </c>
      <c r="U29" t="s">
        <v>27</v>
      </c>
      <c r="V29">
        <v>1</v>
      </c>
      <c r="W29" s="25">
        <v>0.05</v>
      </c>
      <c r="X29" s="25">
        <v>-6.0000000000000001E-3</v>
      </c>
      <c r="Y29" s="8">
        <v>0.20599999999999999</v>
      </c>
      <c r="Z29">
        <v>-2.819</v>
      </c>
      <c r="AA29" s="8">
        <v>-66</v>
      </c>
      <c r="AB29">
        <v>20</v>
      </c>
      <c r="AC29" s="8">
        <f t="shared" si="1"/>
        <v>-64.837000000000003</v>
      </c>
      <c r="AE29" t="s">
        <v>27</v>
      </c>
      <c r="AF29">
        <v>0</v>
      </c>
      <c r="AG29" s="25">
        <v>0.05</v>
      </c>
      <c r="AH29" s="25">
        <v>1E-3</v>
      </c>
      <c r="AI29" s="8">
        <v>6.2E-2</v>
      </c>
      <c r="AJ29">
        <v>1.212</v>
      </c>
      <c r="AK29" s="8">
        <v>23</v>
      </c>
      <c r="AL29">
        <v>19</v>
      </c>
      <c r="AM29" s="8">
        <f t="shared" si="2"/>
        <v>27.875999999999998</v>
      </c>
      <c r="AO29" t="s">
        <v>27</v>
      </c>
      <c r="AP29">
        <v>1</v>
      </c>
      <c r="AQ29" s="24">
        <v>0.05</v>
      </c>
      <c r="AR29" s="24">
        <v>1E-3</v>
      </c>
      <c r="AS29" s="24">
        <v>0.10199999999999999</v>
      </c>
      <c r="AT29">
        <v>1.268</v>
      </c>
      <c r="AU29" s="8">
        <v>17</v>
      </c>
      <c r="AV29">
        <v>18</v>
      </c>
      <c r="AW29" s="8">
        <f t="shared" si="3"/>
        <v>29.164000000000001</v>
      </c>
    </row>
    <row r="30" spans="1:49" x14ac:dyDescent="0.25">
      <c r="A30" s="28" t="str">
        <f>+NH4_precip_year!A31</f>
        <v>IT0004R</v>
      </c>
      <c r="B30" s="28">
        <f>+NH4_precip_year!B31</f>
        <v>0</v>
      </c>
      <c r="C30" s="28">
        <f>+NH4_precip_year!C31</f>
        <v>0.05</v>
      </c>
      <c r="D30" s="28">
        <f>+NH4_precip_year!D31</f>
        <v>-4.0000000000000001E-3</v>
      </c>
      <c r="E30" s="28">
        <f>+NH4_precip_year!E31</f>
        <v>0.85499999999999998</v>
      </c>
      <c r="F30" s="28">
        <f>+NH4_precip_year!F31</f>
        <v>-0.42899999999999999</v>
      </c>
      <c r="G30" s="28">
        <f>+NH4_precip_year!G31</f>
        <v>-26</v>
      </c>
      <c r="H30" s="28">
        <f>+NH4_precip_year!H31</f>
        <v>23</v>
      </c>
      <c r="I30" s="28">
        <f>+NH4_precip_year!I31</f>
        <v>-9.8669999999999991</v>
      </c>
      <c r="K30" t="s">
        <v>28</v>
      </c>
      <c r="L30">
        <v>0</v>
      </c>
      <c r="M30" s="25">
        <v>0.05</v>
      </c>
      <c r="N30" s="25">
        <v>-4.0000000000000001E-3</v>
      </c>
      <c r="O30" s="8">
        <v>1.1080000000000001</v>
      </c>
      <c r="P30">
        <v>-0.33500000000000002</v>
      </c>
      <c r="Q30" s="8">
        <v>-11</v>
      </c>
      <c r="R30">
        <v>23</v>
      </c>
      <c r="S30" s="8">
        <f t="shared" si="0"/>
        <v>-7.7050000000000001</v>
      </c>
      <c r="U30" t="s">
        <v>28</v>
      </c>
      <c r="V30">
        <v>0</v>
      </c>
      <c r="W30" s="25">
        <v>0.05</v>
      </c>
      <c r="X30" s="25">
        <v>-3.0000000000000001E-3</v>
      </c>
      <c r="Y30" s="8">
        <v>1.095</v>
      </c>
      <c r="Z30">
        <v>-0.27200000000000002</v>
      </c>
      <c r="AA30" s="8">
        <v>-11</v>
      </c>
      <c r="AB30">
        <v>22</v>
      </c>
      <c r="AC30" s="8">
        <f t="shared" si="1"/>
        <v>-6.2560000000000002</v>
      </c>
      <c r="AE30" t="s">
        <v>28</v>
      </c>
      <c r="AF30">
        <v>0</v>
      </c>
      <c r="AG30" s="25">
        <v>0.05</v>
      </c>
      <c r="AH30" s="25">
        <v>-8.0000000000000002E-3</v>
      </c>
      <c r="AI30" s="8">
        <v>0.69599999999999995</v>
      </c>
      <c r="AJ30">
        <v>-1.1919999999999999</v>
      </c>
      <c r="AK30" s="8">
        <v>-63</v>
      </c>
      <c r="AL30">
        <v>22</v>
      </c>
      <c r="AM30" s="8">
        <f t="shared" si="2"/>
        <v>-27.416</v>
      </c>
      <c r="AO30" t="s">
        <v>28</v>
      </c>
      <c r="AP30">
        <v>0</v>
      </c>
      <c r="AQ30" s="24">
        <v>0.05</v>
      </c>
      <c r="AR30" s="24">
        <v>-7.0000000000000001E-3</v>
      </c>
      <c r="AS30" s="24">
        <v>0.46</v>
      </c>
      <c r="AT30">
        <v>-1.4470000000000001</v>
      </c>
      <c r="AU30" s="8">
        <v>-34</v>
      </c>
      <c r="AV30">
        <v>21</v>
      </c>
      <c r="AW30" s="8">
        <f t="shared" si="3"/>
        <v>-33.280999999999999</v>
      </c>
    </row>
    <row r="31" spans="1:49" x14ac:dyDescent="0.25">
      <c r="A31" s="28" t="str">
        <f>+NH4_precip_year!A32</f>
        <v>LT0015R</v>
      </c>
      <c r="B31" s="28">
        <f>+NH4_precip_year!B32</f>
        <v>1</v>
      </c>
      <c r="C31" s="28">
        <f>+NH4_precip_year!C32</f>
        <v>0.05</v>
      </c>
      <c r="D31" s="28">
        <f>+NH4_precip_year!D32</f>
        <v>-4.1000000000000002E-2</v>
      </c>
      <c r="E31" s="28">
        <f>+NH4_precip_year!E32</f>
        <v>1.2070000000000001</v>
      </c>
      <c r="F31" s="28">
        <f>+NH4_precip_year!F32</f>
        <v>-3.3889999999999998</v>
      </c>
      <c r="G31" s="28">
        <f>+NH4_precip_year!G32</f>
        <v>-124</v>
      </c>
      <c r="H31" s="28">
        <f>+NH4_precip_year!H32</f>
        <v>23</v>
      </c>
      <c r="I31" s="28">
        <f>+NH4_precip_year!I32</f>
        <v>-77.946999999999989</v>
      </c>
      <c r="K31" t="s">
        <v>29</v>
      </c>
      <c r="L31">
        <v>1</v>
      </c>
      <c r="M31" s="25">
        <v>0.05</v>
      </c>
      <c r="N31" s="25">
        <v>-0.04</v>
      </c>
      <c r="O31" s="8">
        <v>1.3939999999999999</v>
      </c>
      <c r="P31">
        <v>-2.8439999999999999</v>
      </c>
      <c r="Q31" s="8">
        <v>-123</v>
      </c>
      <c r="R31">
        <v>22</v>
      </c>
      <c r="S31" s="8">
        <f t="shared" si="0"/>
        <v>-65.411999999999992</v>
      </c>
      <c r="U31" t="s">
        <v>29</v>
      </c>
      <c r="V31">
        <v>1</v>
      </c>
      <c r="W31" s="25">
        <v>0.05</v>
      </c>
      <c r="X31" s="25">
        <v>-3.2000000000000001E-2</v>
      </c>
      <c r="Y31" s="8">
        <v>0.99199999999999999</v>
      </c>
      <c r="Z31">
        <v>-3.1840000000000002</v>
      </c>
      <c r="AA31" s="8">
        <v>-93</v>
      </c>
      <c r="AB31">
        <v>23</v>
      </c>
      <c r="AC31" s="8">
        <f t="shared" si="1"/>
        <v>-73.231999999999999</v>
      </c>
      <c r="AE31" t="s">
        <v>29</v>
      </c>
      <c r="AF31">
        <v>1</v>
      </c>
      <c r="AG31" s="25">
        <v>0.05</v>
      </c>
      <c r="AH31" s="25">
        <v>-3.3000000000000002E-2</v>
      </c>
      <c r="AI31" s="8">
        <v>0.91300000000000003</v>
      </c>
      <c r="AJ31">
        <v>-3.6240000000000001</v>
      </c>
      <c r="AK31" s="8">
        <v>-119</v>
      </c>
      <c r="AL31">
        <v>23</v>
      </c>
      <c r="AM31" s="8">
        <f t="shared" si="2"/>
        <v>-83.352000000000004</v>
      </c>
      <c r="AO31" t="s">
        <v>29</v>
      </c>
      <c r="AP31">
        <v>1</v>
      </c>
      <c r="AQ31" s="24">
        <v>0.05</v>
      </c>
      <c r="AR31" s="24">
        <v>-4.3999999999999997E-2</v>
      </c>
      <c r="AS31" s="24">
        <v>1.2230000000000001</v>
      </c>
      <c r="AT31">
        <v>-3.6259999999999999</v>
      </c>
      <c r="AU31" s="8">
        <v>-103</v>
      </c>
      <c r="AV31">
        <v>22</v>
      </c>
      <c r="AW31" s="8">
        <f t="shared" si="3"/>
        <v>-83.397999999999996</v>
      </c>
    </row>
    <row r="32" spans="1:49" x14ac:dyDescent="0.25">
      <c r="A32" s="28" t="str">
        <f>+NH4_precip_year!A33</f>
        <v>LV0010R</v>
      </c>
      <c r="B32" s="28">
        <f>+NH4_precip_year!B33</f>
        <v>0</v>
      </c>
      <c r="C32" s="28">
        <f>+NH4_precip_year!C33</f>
        <v>0.05</v>
      </c>
      <c r="D32" s="28">
        <f>+NH4_precip_year!D33</f>
        <v>-4.0000000000000001E-3</v>
      </c>
      <c r="E32" s="28">
        <f>+NH4_precip_year!E33</f>
        <v>0.46200000000000002</v>
      </c>
      <c r="F32" s="28">
        <f>+NH4_precip_year!F33</f>
        <v>-0.83199999999999996</v>
      </c>
      <c r="G32" s="28">
        <f>+NH4_precip_year!G33</f>
        <v>-36</v>
      </c>
      <c r="H32" s="28">
        <f>+NH4_precip_year!H33</f>
        <v>22</v>
      </c>
      <c r="I32" s="28">
        <f>+NH4_precip_year!I33</f>
        <v>-19.135999999999999</v>
      </c>
      <c r="K32" t="s">
        <v>30</v>
      </c>
      <c r="L32">
        <v>0</v>
      </c>
      <c r="M32" s="25">
        <v>0.05</v>
      </c>
      <c r="N32" s="25">
        <v>-8.9999999999999993E-3</v>
      </c>
      <c r="O32" s="8">
        <v>0.878</v>
      </c>
      <c r="P32">
        <v>-0.98399999999999999</v>
      </c>
      <c r="Q32" s="8">
        <v>-6</v>
      </c>
      <c r="R32">
        <v>20</v>
      </c>
      <c r="S32" s="8">
        <f t="shared" si="0"/>
        <v>-22.631999999999998</v>
      </c>
      <c r="U32" t="s">
        <v>30</v>
      </c>
      <c r="V32">
        <v>0</v>
      </c>
      <c r="W32" s="25">
        <v>0.05</v>
      </c>
      <c r="X32" s="25">
        <v>-3.0000000000000001E-3</v>
      </c>
      <c r="Y32" s="8">
        <v>0.35699999999999998</v>
      </c>
      <c r="Z32">
        <v>-0.71199999999999997</v>
      </c>
      <c r="AA32" s="8">
        <v>-20</v>
      </c>
      <c r="AB32">
        <v>21</v>
      </c>
      <c r="AC32" s="8">
        <f t="shared" si="1"/>
        <v>-16.375999999999998</v>
      </c>
      <c r="AE32" t="s">
        <v>30</v>
      </c>
      <c r="AF32">
        <v>0</v>
      </c>
      <c r="AG32" s="25">
        <v>0.05</v>
      </c>
      <c r="AH32" s="25">
        <v>-1E-3</v>
      </c>
      <c r="AI32" s="8">
        <v>0.32400000000000001</v>
      </c>
      <c r="AJ32">
        <v>-0.443</v>
      </c>
      <c r="AK32" s="8">
        <v>-16</v>
      </c>
      <c r="AL32">
        <v>21</v>
      </c>
      <c r="AM32" s="8">
        <f t="shared" si="2"/>
        <v>-10.189</v>
      </c>
      <c r="AO32" t="s">
        <v>30</v>
      </c>
      <c r="AP32">
        <v>0</v>
      </c>
      <c r="AQ32" s="24">
        <v>0.05</v>
      </c>
      <c r="AR32" s="24">
        <v>-5.0000000000000001E-3</v>
      </c>
      <c r="AS32" s="24">
        <v>0.443</v>
      </c>
      <c r="AT32">
        <v>-1.234</v>
      </c>
      <c r="AU32" s="8">
        <v>-48</v>
      </c>
      <c r="AV32">
        <v>20</v>
      </c>
      <c r="AW32" s="8">
        <f t="shared" si="3"/>
        <v>-28.381999999999998</v>
      </c>
    </row>
    <row r="33" spans="1:49" x14ac:dyDescent="0.25">
      <c r="A33" s="28" t="str">
        <f>+NH4_precip_year!A34</f>
        <v>NO0001R</v>
      </c>
      <c r="B33" s="28">
        <f>+NH4_precip_year!B34</f>
        <v>1</v>
      </c>
      <c r="C33" s="28">
        <f>+NH4_precip_year!C34</f>
        <v>0.05</v>
      </c>
      <c r="D33" s="28">
        <f>+NH4_precip_year!D34</f>
        <v>-7.0000000000000001E-3</v>
      </c>
      <c r="E33" s="28">
        <f>+NH4_precip_year!E34</f>
        <v>0.47099999999999997</v>
      </c>
      <c r="F33" s="28">
        <f>+NH4_precip_year!F34</f>
        <v>-1.5089999999999999</v>
      </c>
      <c r="G33" s="28">
        <f>+NH4_precip_year!G34</f>
        <v>-118</v>
      </c>
      <c r="H33" s="28">
        <f>+NH4_precip_year!H34</f>
        <v>23</v>
      </c>
      <c r="I33" s="28">
        <f>+NH4_precip_year!I34</f>
        <v>-34.707000000000001</v>
      </c>
      <c r="K33" t="s">
        <v>111</v>
      </c>
      <c r="L33">
        <v>0</v>
      </c>
      <c r="M33" s="25">
        <v>0.05</v>
      </c>
      <c r="N33" s="25">
        <v>-6.0000000000000001E-3</v>
      </c>
      <c r="O33" s="8">
        <v>0.78900000000000003</v>
      </c>
      <c r="P33">
        <v>-0.76700000000000002</v>
      </c>
      <c r="Q33" s="8">
        <v>-19</v>
      </c>
      <c r="R33">
        <v>23</v>
      </c>
      <c r="S33" s="8">
        <f t="shared" si="0"/>
        <v>-17.641000000000002</v>
      </c>
      <c r="U33" t="s">
        <v>111</v>
      </c>
      <c r="V33">
        <v>0</v>
      </c>
      <c r="W33" s="25">
        <v>0.05</v>
      </c>
      <c r="X33" s="25">
        <v>-4.0000000000000001E-3</v>
      </c>
      <c r="Y33" s="8">
        <v>0.38200000000000001</v>
      </c>
      <c r="Z33">
        <v>-1.0940000000000001</v>
      </c>
      <c r="AA33" s="8">
        <v>-53</v>
      </c>
      <c r="AB33">
        <v>23</v>
      </c>
      <c r="AC33" s="8">
        <f t="shared" si="1"/>
        <v>-25.162000000000003</v>
      </c>
      <c r="AE33" t="s">
        <v>111</v>
      </c>
      <c r="AF33">
        <v>0</v>
      </c>
      <c r="AG33" s="25">
        <v>0.05</v>
      </c>
      <c r="AH33" s="25">
        <v>-4.0000000000000001E-3</v>
      </c>
      <c r="AI33" s="8">
        <v>0.41199999999999998</v>
      </c>
      <c r="AJ33">
        <v>-1.05</v>
      </c>
      <c r="AK33" s="8">
        <v>-43</v>
      </c>
      <c r="AL33">
        <v>23</v>
      </c>
      <c r="AM33" s="8">
        <f t="shared" si="2"/>
        <v>-24.150000000000002</v>
      </c>
      <c r="AO33" t="s">
        <v>111</v>
      </c>
      <c r="AP33">
        <v>1</v>
      </c>
      <c r="AQ33" s="24">
        <v>0.05</v>
      </c>
      <c r="AR33" s="24">
        <v>-7.0000000000000001E-3</v>
      </c>
      <c r="AS33" s="24">
        <v>0.38400000000000001</v>
      </c>
      <c r="AT33">
        <v>-1.847</v>
      </c>
      <c r="AU33" s="8">
        <v>-73</v>
      </c>
      <c r="AV33">
        <v>22</v>
      </c>
      <c r="AW33" s="8">
        <f t="shared" si="3"/>
        <v>-42.481000000000002</v>
      </c>
    </row>
    <row r="34" spans="1:49" x14ac:dyDescent="0.25">
      <c r="A34" s="28" t="str">
        <f>+NH4_precip_year!A35</f>
        <v>NO0015R</v>
      </c>
      <c r="B34" s="28">
        <f>+NH4_precip_year!B35</f>
        <v>0</v>
      </c>
      <c r="C34" s="28">
        <f>+NH4_precip_year!C35</f>
        <v>0.05</v>
      </c>
      <c r="D34" s="28">
        <f>+NH4_precip_year!D35</f>
        <v>0</v>
      </c>
      <c r="E34" s="28">
        <f>+NH4_precip_year!E35</f>
        <v>0.14799999999999999</v>
      </c>
      <c r="F34" s="28">
        <f>+NH4_precip_year!F35</f>
        <v>-0.16800000000000001</v>
      </c>
      <c r="G34" s="28">
        <f>+NH4_precip_year!G35</f>
        <v>-15</v>
      </c>
      <c r="H34" s="28">
        <f>+NH4_precip_year!H35</f>
        <v>23</v>
      </c>
      <c r="I34" s="28">
        <f>+NH4_precip_year!I35</f>
        <v>-3.8640000000000003</v>
      </c>
      <c r="K34" t="s">
        <v>34</v>
      </c>
      <c r="L34">
        <v>0</v>
      </c>
      <c r="M34" s="25">
        <v>0.05</v>
      </c>
      <c r="N34" s="25">
        <v>-1E-3</v>
      </c>
      <c r="O34" s="8">
        <v>0.22700000000000001</v>
      </c>
      <c r="P34">
        <v>-0.45900000000000002</v>
      </c>
      <c r="Q34" s="8">
        <v>-15</v>
      </c>
      <c r="R34">
        <v>23</v>
      </c>
      <c r="S34" s="8">
        <f t="shared" si="0"/>
        <v>-10.557</v>
      </c>
      <c r="U34" t="s">
        <v>34</v>
      </c>
      <c r="V34">
        <v>0</v>
      </c>
      <c r="W34" s="25">
        <v>0.05</v>
      </c>
      <c r="X34" s="25">
        <v>2E-3</v>
      </c>
      <c r="Y34" s="8">
        <v>0.16200000000000001</v>
      </c>
      <c r="Z34">
        <v>1.4670000000000001</v>
      </c>
      <c r="AA34" s="8">
        <v>38</v>
      </c>
      <c r="AB34">
        <v>23</v>
      </c>
      <c r="AC34" s="8">
        <f t="shared" si="1"/>
        <v>33.741</v>
      </c>
      <c r="AE34" t="s">
        <v>34</v>
      </c>
      <c r="AF34">
        <v>0</v>
      </c>
      <c r="AG34" s="25">
        <v>0.05</v>
      </c>
      <c r="AH34" s="25">
        <v>-3.0000000000000001E-3</v>
      </c>
      <c r="AI34" s="8">
        <v>0.14299999999999999</v>
      </c>
      <c r="AJ34">
        <v>-1.8320000000000001</v>
      </c>
      <c r="AK34" s="8">
        <v>-67</v>
      </c>
      <c r="AL34">
        <v>23</v>
      </c>
      <c r="AM34" s="8">
        <f t="shared" si="2"/>
        <v>-42.136000000000003</v>
      </c>
      <c r="AO34" t="s">
        <v>34</v>
      </c>
      <c r="AP34">
        <v>0</v>
      </c>
      <c r="AQ34" s="24">
        <v>0.05</v>
      </c>
      <c r="AR34" s="24">
        <v>-2E-3</v>
      </c>
      <c r="AS34" s="24">
        <v>0.14000000000000001</v>
      </c>
      <c r="AT34">
        <v>-1.4059999999999999</v>
      </c>
      <c r="AU34" s="8">
        <v>-66</v>
      </c>
      <c r="AV34">
        <v>23</v>
      </c>
      <c r="AW34" s="8">
        <f t="shared" si="3"/>
        <v>-32.338000000000001</v>
      </c>
    </row>
    <row r="35" spans="1:49" x14ac:dyDescent="0.25">
      <c r="A35" s="28" t="str">
        <f>+NH4_precip_year!A36</f>
        <v>NO0039R</v>
      </c>
      <c r="B35" s="28">
        <f>+NH4_precip_year!B36</f>
        <v>1</v>
      </c>
      <c r="C35" s="28">
        <f>+NH4_precip_year!C36</f>
        <v>0.05</v>
      </c>
      <c r="D35" s="28">
        <f>+NH4_precip_year!D36</f>
        <v>1E-3</v>
      </c>
      <c r="E35" s="28">
        <f>+NH4_precip_year!E36</f>
        <v>8.3000000000000004E-2</v>
      </c>
      <c r="F35" s="28">
        <f>+NH4_precip_year!F36</f>
        <v>1.8069999999999999</v>
      </c>
      <c r="G35" s="28">
        <f>+NH4_precip_year!G36</f>
        <v>77</v>
      </c>
      <c r="H35" s="28">
        <f>+NH4_precip_year!H36</f>
        <v>23</v>
      </c>
      <c r="I35" s="28">
        <f>+NH4_precip_year!I36</f>
        <v>41.561</v>
      </c>
      <c r="K35" t="s">
        <v>35</v>
      </c>
      <c r="L35">
        <v>1</v>
      </c>
      <c r="M35" s="25">
        <v>0.05</v>
      </c>
      <c r="N35" s="25">
        <v>4.0000000000000001E-3</v>
      </c>
      <c r="O35" s="8">
        <v>7.1999999999999995E-2</v>
      </c>
      <c r="P35">
        <v>5.51</v>
      </c>
      <c r="Q35" s="8">
        <v>149</v>
      </c>
      <c r="R35">
        <v>23</v>
      </c>
      <c r="S35" s="8">
        <f t="shared" si="0"/>
        <v>126.72999999999999</v>
      </c>
      <c r="U35" t="s">
        <v>35</v>
      </c>
      <c r="V35">
        <v>0</v>
      </c>
      <c r="W35" s="25">
        <v>0.05</v>
      </c>
      <c r="X35" s="25">
        <v>0</v>
      </c>
      <c r="Y35" s="8">
        <v>0.105</v>
      </c>
      <c r="Z35">
        <v>0.47699999999999998</v>
      </c>
      <c r="AA35" s="8">
        <v>9</v>
      </c>
      <c r="AB35">
        <v>23</v>
      </c>
      <c r="AC35" s="8">
        <f t="shared" si="1"/>
        <v>10.971</v>
      </c>
      <c r="AE35" t="s">
        <v>35</v>
      </c>
      <c r="AF35">
        <v>0</v>
      </c>
      <c r="AG35" s="25">
        <v>0.05</v>
      </c>
      <c r="AH35" s="25">
        <v>0</v>
      </c>
      <c r="AI35" s="8">
        <v>7.4999999999999997E-2</v>
      </c>
      <c r="AJ35">
        <v>-0.33400000000000002</v>
      </c>
      <c r="AK35" s="8">
        <v>-4</v>
      </c>
      <c r="AL35">
        <v>23</v>
      </c>
      <c r="AM35" s="8">
        <f t="shared" si="2"/>
        <v>-7.6820000000000004</v>
      </c>
      <c r="AO35" t="s">
        <v>35</v>
      </c>
      <c r="AP35">
        <v>0</v>
      </c>
      <c r="AQ35" s="24">
        <v>0.05</v>
      </c>
      <c r="AR35" s="24">
        <v>2E-3</v>
      </c>
      <c r="AS35" s="24">
        <v>4.5999999999999999E-2</v>
      </c>
      <c r="AT35">
        <v>3.4049999999999998</v>
      </c>
      <c r="AU35" s="8">
        <v>70</v>
      </c>
      <c r="AV35">
        <v>23</v>
      </c>
      <c r="AW35" s="8">
        <f t="shared" si="3"/>
        <v>78.314999999999998</v>
      </c>
    </row>
    <row r="36" spans="1:49" x14ac:dyDescent="0.25">
      <c r="A36" s="28" t="str">
        <f>+NH4_precip_year!A37</f>
        <v>PL0002R</v>
      </c>
      <c r="B36" s="28">
        <f>+NH4_precip_year!B37</f>
        <v>1</v>
      </c>
      <c r="C36" s="28">
        <f>+NH4_precip_year!C37</f>
        <v>0.05</v>
      </c>
      <c r="D36" s="28">
        <f>+NH4_precip_year!D37</f>
        <v>-1.0999999999999999E-2</v>
      </c>
      <c r="E36" s="28">
        <f>+NH4_precip_year!E37</f>
        <v>0.80100000000000005</v>
      </c>
      <c r="F36" s="28">
        <f>+NH4_precip_year!F37</f>
        <v>-1.3420000000000001</v>
      </c>
      <c r="G36" s="28">
        <f>+NH4_precip_year!G37</f>
        <v>-109</v>
      </c>
      <c r="H36" s="28">
        <f>+NH4_precip_year!H37</f>
        <v>23</v>
      </c>
      <c r="I36" s="28">
        <f>+NH4_precip_year!I37</f>
        <v>-30.866000000000003</v>
      </c>
      <c r="K36" t="s">
        <v>37</v>
      </c>
      <c r="L36">
        <v>1</v>
      </c>
      <c r="M36" s="25">
        <v>0.05</v>
      </c>
      <c r="N36" s="25">
        <v>-1.0999999999999999E-2</v>
      </c>
      <c r="O36" s="8">
        <v>0.95599999999999996</v>
      </c>
      <c r="P36">
        <v>-1.1200000000000001</v>
      </c>
      <c r="Q36" s="8">
        <v>-81</v>
      </c>
      <c r="R36">
        <v>23</v>
      </c>
      <c r="S36" s="8">
        <f t="shared" si="0"/>
        <v>-25.76</v>
      </c>
      <c r="U36" t="s">
        <v>37</v>
      </c>
      <c r="V36">
        <v>1</v>
      </c>
      <c r="W36" s="25">
        <v>0.05</v>
      </c>
      <c r="X36" s="25">
        <v>-1.2E-2</v>
      </c>
      <c r="Y36" s="8">
        <v>0.79500000000000004</v>
      </c>
      <c r="Z36">
        <v>-1.5289999999999999</v>
      </c>
      <c r="AA36" s="8">
        <v>-75</v>
      </c>
      <c r="AB36">
        <v>23</v>
      </c>
      <c r="AC36" s="8">
        <f t="shared" si="1"/>
        <v>-35.167000000000002</v>
      </c>
      <c r="AE36" t="s">
        <v>37</v>
      </c>
      <c r="AF36">
        <v>0</v>
      </c>
      <c r="AG36" s="25">
        <v>0.05</v>
      </c>
      <c r="AH36" s="25">
        <v>0</v>
      </c>
      <c r="AI36" s="8">
        <v>0.68</v>
      </c>
      <c r="AJ36">
        <v>3.7999999999999999E-2</v>
      </c>
      <c r="AK36" s="8">
        <v>3</v>
      </c>
      <c r="AL36">
        <v>23</v>
      </c>
      <c r="AM36" s="8">
        <f t="shared" si="2"/>
        <v>0.874</v>
      </c>
      <c r="AO36" t="s">
        <v>37</v>
      </c>
      <c r="AP36">
        <v>1</v>
      </c>
      <c r="AQ36" s="24">
        <v>0.05</v>
      </c>
      <c r="AR36" s="24">
        <v>-0.01</v>
      </c>
      <c r="AS36" s="24">
        <v>0.77100000000000002</v>
      </c>
      <c r="AT36">
        <v>-1.254</v>
      </c>
      <c r="AU36" s="8">
        <v>-87</v>
      </c>
      <c r="AV36">
        <v>23</v>
      </c>
      <c r="AW36" s="8">
        <f t="shared" si="3"/>
        <v>-28.841999999999999</v>
      </c>
    </row>
    <row r="37" spans="1:49" x14ac:dyDescent="0.25">
      <c r="A37" s="28" t="str">
        <f>+NH4_precip_year!A38</f>
        <v>PL0003R</v>
      </c>
      <c r="B37" s="28">
        <f>+NH4_precip_year!B38</f>
        <v>1</v>
      </c>
      <c r="C37" s="28">
        <f>+NH4_precip_year!C38</f>
        <v>0.05</v>
      </c>
      <c r="D37" s="28">
        <f>+NH4_precip_year!D38</f>
        <v>-0.03</v>
      </c>
      <c r="E37" s="28">
        <f>+NH4_precip_year!E38</f>
        <v>1.014</v>
      </c>
      <c r="F37" s="28">
        <f>+NH4_precip_year!F38</f>
        <v>-2.9910000000000001</v>
      </c>
      <c r="G37" s="28">
        <f>+NH4_precip_year!G38</f>
        <v>-134</v>
      </c>
      <c r="H37" s="28">
        <f>+NH4_precip_year!H38</f>
        <v>22</v>
      </c>
      <c r="I37" s="28">
        <f>+NH4_precip_year!I38</f>
        <v>-68.793000000000006</v>
      </c>
      <c r="K37" t="s">
        <v>38</v>
      </c>
      <c r="L37">
        <v>1</v>
      </c>
      <c r="M37" s="25">
        <v>0.05</v>
      </c>
      <c r="N37" s="25">
        <v>-4.9000000000000002E-2</v>
      </c>
      <c r="O37" s="8">
        <v>1.304</v>
      </c>
      <c r="P37">
        <v>-3.7189999999999999</v>
      </c>
      <c r="Q37" s="8">
        <v>-121</v>
      </c>
      <c r="R37">
        <v>22</v>
      </c>
      <c r="S37" s="8">
        <f t="shared" si="0"/>
        <v>-85.536999999999992</v>
      </c>
      <c r="U37" t="s">
        <v>38</v>
      </c>
      <c r="V37">
        <v>1</v>
      </c>
      <c r="W37" s="25">
        <v>0.05</v>
      </c>
      <c r="X37" s="25">
        <v>-2.7E-2</v>
      </c>
      <c r="Y37" s="8">
        <v>0.86799999999999999</v>
      </c>
      <c r="Z37">
        <v>-3.0960000000000001</v>
      </c>
      <c r="AA37" s="8">
        <v>-87</v>
      </c>
      <c r="AB37">
        <v>22</v>
      </c>
      <c r="AC37" s="8">
        <f t="shared" si="1"/>
        <v>-71.207999999999998</v>
      </c>
      <c r="AE37" t="s">
        <v>38</v>
      </c>
      <c r="AF37">
        <v>1</v>
      </c>
      <c r="AG37" s="25">
        <v>0.05</v>
      </c>
      <c r="AH37" s="25">
        <v>-3.3000000000000002E-2</v>
      </c>
      <c r="AI37" s="8">
        <v>1.056</v>
      </c>
      <c r="AJ37">
        <v>-3.0790000000000002</v>
      </c>
      <c r="AK37" s="8">
        <v>-123</v>
      </c>
      <c r="AL37">
        <v>22</v>
      </c>
      <c r="AM37" s="8">
        <f t="shared" si="2"/>
        <v>-70.817000000000007</v>
      </c>
      <c r="AO37" t="s">
        <v>38</v>
      </c>
      <c r="AP37">
        <v>1</v>
      </c>
      <c r="AQ37" s="24">
        <v>0.05</v>
      </c>
      <c r="AR37" s="24">
        <v>-1.7000000000000001E-2</v>
      </c>
      <c r="AS37" s="24">
        <v>0.748</v>
      </c>
      <c r="AT37">
        <v>-2.2080000000000002</v>
      </c>
      <c r="AU37" s="8">
        <v>-101</v>
      </c>
      <c r="AV37">
        <v>22</v>
      </c>
      <c r="AW37" s="8">
        <f t="shared" si="3"/>
        <v>-50.784000000000006</v>
      </c>
    </row>
    <row r="38" spans="1:49" x14ac:dyDescent="0.25">
      <c r="A38" s="28" t="str">
        <f>+NH4_precip_year!A39</f>
        <v>RS0005R</v>
      </c>
      <c r="B38" s="28">
        <f>+NH4_precip_year!B39</f>
        <v>1</v>
      </c>
      <c r="C38" s="28">
        <f>+NH4_precip_year!C39</f>
        <v>0.05</v>
      </c>
      <c r="D38" s="28">
        <f>+NH4_precip_year!D39</f>
        <v>-1.7999999999999999E-2</v>
      </c>
      <c r="E38" s="28">
        <f>+NH4_precip_year!E39</f>
        <v>0.96499999999999997</v>
      </c>
      <c r="F38" s="28">
        <f>+NH4_precip_year!F39</f>
        <v>-1.865</v>
      </c>
      <c r="G38" s="28">
        <f>+NH4_precip_year!G39</f>
        <v>-75</v>
      </c>
      <c r="H38" s="28">
        <f>+NH4_precip_year!H39</f>
        <v>22</v>
      </c>
      <c r="I38" s="28">
        <f>+NH4_precip_year!I39</f>
        <v>-42.895000000000003</v>
      </c>
      <c r="K38" t="s">
        <v>39</v>
      </c>
      <c r="L38">
        <v>0</v>
      </c>
      <c r="M38" s="25">
        <v>0.05</v>
      </c>
      <c r="N38" s="25">
        <v>-1.7999999999999999E-2</v>
      </c>
      <c r="O38" s="8">
        <v>1.032</v>
      </c>
      <c r="P38">
        <v>-1.73</v>
      </c>
      <c r="Q38" s="8">
        <v>-54</v>
      </c>
      <c r="R38">
        <v>20</v>
      </c>
      <c r="S38" s="8">
        <f t="shared" si="0"/>
        <v>-39.79</v>
      </c>
      <c r="U38" t="s">
        <v>39</v>
      </c>
      <c r="V38">
        <v>1</v>
      </c>
      <c r="W38" s="25">
        <v>0.05</v>
      </c>
      <c r="X38" s="25">
        <v>-2.5000000000000001E-2</v>
      </c>
      <c r="Y38" s="8">
        <v>0.96799999999999997</v>
      </c>
      <c r="Z38">
        <v>-2.613</v>
      </c>
      <c r="AA38" s="8">
        <v>-64</v>
      </c>
      <c r="AB38">
        <v>20</v>
      </c>
      <c r="AC38" s="8">
        <f t="shared" si="1"/>
        <v>-60.098999999999997</v>
      </c>
      <c r="AE38" t="s">
        <v>39</v>
      </c>
      <c r="AF38">
        <v>0</v>
      </c>
      <c r="AG38" s="25">
        <v>0.05</v>
      </c>
      <c r="AH38" s="25">
        <v>1.4E-2</v>
      </c>
      <c r="AI38" s="8">
        <v>0.68899999999999995</v>
      </c>
      <c r="AJ38">
        <v>2.0819999999999999</v>
      </c>
      <c r="AK38" s="8">
        <v>33</v>
      </c>
      <c r="AL38">
        <v>19</v>
      </c>
      <c r="AM38" s="8">
        <f t="shared" si="2"/>
        <v>47.885999999999996</v>
      </c>
      <c r="AO38" t="s">
        <v>39</v>
      </c>
      <c r="AP38">
        <v>1</v>
      </c>
      <c r="AQ38" s="24">
        <v>0.05</v>
      </c>
      <c r="AR38" s="24">
        <v>-2.1999999999999999E-2</v>
      </c>
      <c r="AS38" s="24">
        <v>0.85499999999999998</v>
      </c>
      <c r="AT38">
        <v>-2.532</v>
      </c>
      <c r="AU38" s="8">
        <v>-71</v>
      </c>
      <c r="AV38">
        <v>19</v>
      </c>
      <c r="AW38" s="8">
        <f t="shared" si="3"/>
        <v>-58.236000000000004</v>
      </c>
    </row>
    <row r="39" spans="1:49" x14ac:dyDescent="0.25">
      <c r="A39" s="28" t="str">
        <f>+NH4_precip_year!A40</f>
        <v>RU0001R</v>
      </c>
      <c r="B39" s="28">
        <f>+NH4_precip_year!B40</f>
        <v>1</v>
      </c>
      <c r="C39" s="28">
        <f>+NH4_precip_year!C40</f>
        <v>0.05</v>
      </c>
      <c r="D39" s="28">
        <f>+NH4_precip_year!D40</f>
        <v>3.0000000000000001E-3</v>
      </c>
      <c r="E39" s="28">
        <f>+NH4_precip_year!E40</f>
        <v>8.3000000000000004E-2</v>
      </c>
      <c r="F39" s="28">
        <f>+NH4_precip_year!F40</f>
        <v>3.6139999999999999</v>
      </c>
      <c r="G39" s="28">
        <f>+NH4_precip_year!G40</f>
        <v>66</v>
      </c>
      <c r="H39" s="28">
        <f>+NH4_precip_year!H40</f>
        <v>21</v>
      </c>
      <c r="I39" s="28">
        <f>+NH4_precip_year!I40</f>
        <v>83.122</v>
      </c>
      <c r="K39" t="s">
        <v>68</v>
      </c>
      <c r="L39">
        <v>0</v>
      </c>
      <c r="M39" s="25">
        <v>0.05</v>
      </c>
      <c r="N39" s="25">
        <v>0</v>
      </c>
      <c r="O39" s="8">
        <v>0.189</v>
      </c>
      <c r="P39">
        <v>-7.6999999999999999E-2</v>
      </c>
      <c r="Q39" s="8">
        <v>-5</v>
      </c>
      <c r="R39">
        <v>22</v>
      </c>
      <c r="S39" s="8">
        <f t="shared" si="0"/>
        <v>-1.7709999999999999</v>
      </c>
      <c r="U39" t="s">
        <v>68</v>
      </c>
      <c r="V39">
        <v>1</v>
      </c>
      <c r="W39" s="25">
        <v>0.05</v>
      </c>
      <c r="X39" s="25">
        <v>6.0000000000000001E-3</v>
      </c>
      <c r="Y39" s="8">
        <v>1.4999999999999999E-2</v>
      </c>
      <c r="Z39">
        <v>37.631</v>
      </c>
      <c r="AA39" s="8">
        <v>109</v>
      </c>
      <c r="AB39">
        <v>22</v>
      </c>
      <c r="AC39" s="8">
        <f t="shared" si="1"/>
        <v>865.51300000000003</v>
      </c>
      <c r="AE39" t="s">
        <v>68</v>
      </c>
      <c r="AF39">
        <v>0</v>
      </c>
      <c r="AG39" s="25">
        <v>0.05</v>
      </c>
      <c r="AH39" s="25">
        <v>2E-3</v>
      </c>
      <c r="AI39" s="8">
        <v>7.4999999999999997E-2</v>
      </c>
      <c r="AJ39">
        <v>2.7959999999999998</v>
      </c>
      <c r="AK39" s="8">
        <v>36</v>
      </c>
      <c r="AL39">
        <v>21</v>
      </c>
      <c r="AM39" s="8">
        <f t="shared" si="2"/>
        <v>64.307999999999993</v>
      </c>
      <c r="AO39" t="s">
        <v>68</v>
      </c>
      <c r="AP39">
        <v>1</v>
      </c>
      <c r="AQ39" s="24">
        <v>0.05</v>
      </c>
      <c r="AR39" s="24">
        <v>7.0000000000000001E-3</v>
      </c>
      <c r="AS39" s="24">
        <v>3.7999999999999999E-2</v>
      </c>
      <c r="AT39">
        <v>17.762</v>
      </c>
      <c r="AU39" s="8">
        <v>67</v>
      </c>
      <c r="AV39">
        <v>19</v>
      </c>
      <c r="AW39" s="8">
        <f t="shared" si="3"/>
        <v>408.52600000000001</v>
      </c>
    </row>
    <row r="40" spans="1:49" x14ac:dyDescent="0.25">
      <c r="A40" s="28" t="str">
        <f>+NH4_precip_year!A41</f>
        <v>RU0013R</v>
      </c>
      <c r="B40" s="28">
        <f>+NH4_precip_year!B41</f>
        <v>0</v>
      </c>
      <c r="C40" s="28">
        <f>+NH4_precip_year!C41</f>
        <v>0.05</v>
      </c>
      <c r="D40" s="28">
        <f>+NH4_precip_year!D41</f>
        <v>7.0000000000000001E-3</v>
      </c>
      <c r="E40" s="28">
        <f>+NH4_precip_year!E41</f>
        <v>0.20899999999999999</v>
      </c>
      <c r="F40" s="28">
        <f>+NH4_precip_year!F41</f>
        <v>3.3490000000000002</v>
      </c>
      <c r="G40" s="28">
        <f>+NH4_precip_year!G41</f>
        <v>59</v>
      </c>
      <c r="H40" s="28">
        <f>+NH4_precip_year!H41</f>
        <v>23</v>
      </c>
      <c r="I40" s="28">
        <f>+NH4_precip_year!I41</f>
        <v>77.027000000000001</v>
      </c>
      <c r="K40" t="s">
        <v>112</v>
      </c>
      <c r="L40">
        <v>0</v>
      </c>
      <c r="M40" s="25">
        <v>0.05</v>
      </c>
      <c r="N40" s="25">
        <v>-7.0000000000000001E-3</v>
      </c>
      <c r="O40" s="8">
        <v>0.47899999999999998</v>
      </c>
      <c r="P40">
        <v>-1.407</v>
      </c>
      <c r="Q40" s="8">
        <v>-43</v>
      </c>
      <c r="R40">
        <v>23</v>
      </c>
      <c r="S40" s="8">
        <f t="shared" si="0"/>
        <v>-32.361000000000004</v>
      </c>
      <c r="U40" t="s">
        <v>112</v>
      </c>
      <c r="V40">
        <v>0</v>
      </c>
      <c r="W40" s="25">
        <v>0.05</v>
      </c>
      <c r="X40" s="25">
        <v>8.9999999999999993E-3</v>
      </c>
      <c r="Y40" s="8">
        <v>0.1</v>
      </c>
      <c r="Z40">
        <v>9.4209999999999994</v>
      </c>
      <c r="AA40" s="8">
        <v>67</v>
      </c>
      <c r="AB40">
        <v>22</v>
      </c>
      <c r="AC40" s="8">
        <f t="shared" si="1"/>
        <v>216.68299999999999</v>
      </c>
      <c r="AE40" t="s">
        <v>112</v>
      </c>
      <c r="AF40">
        <v>0</v>
      </c>
      <c r="AG40" s="25">
        <v>0.05</v>
      </c>
      <c r="AH40" s="25">
        <v>6.0000000000000001E-3</v>
      </c>
      <c r="AI40" s="8">
        <v>0.20399999999999999</v>
      </c>
      <c r="AJ40">
        <v>3.0569999999999999</v>
      </c>
      <c r="AK40" s="8">
        <v>49</v>
      </c>
      <c r="AL40">
        <v>22</v>
      </c>
      <c r="AM40" s="8">
        <f t="shared" si="2"/>
        <v>70.310999999999993</v>
      </c>
      <c r="AO40" t="s">
        <v>112</v>
      </c>
      <c r="AP40">
        <v>0</v>
      </c>
      <c r="AQ40" s="24">
        <v>0.05</v>
      </c>
      <c r="AR40" s="24">
        <v>-8.0000000000000002E-3</v>
      </c>
      <c r="AS40" s="24">
        <v>0.65300000000000002</v>
      </c>
      <c r="AT40">
        <v>-1.242</v>
      </c>
      <c r="AU40" s="8">
        <v>-33</v>
      </c>
      <c r="AV40">
        <v>22</v>
      </c>
      <c r="AW40" s="8">
        <f t="shared" si="3"/>
        <v>-28.565999999999999</v>
      </c>
    </row>
    <row r="41" spans="1:49" x14ac:dyDescent="0.25">
      <c r="A41" s="28" t="str">
        <f>+NH4_precip_year!A42</f>
        <v>SE0002</v>
      </c>
      <c r="B41" s="28">
        <f>+NH4_precip_year!B42</f>
        <v>0</v>
      </c>
      <c r="C41" s="28">
        <f>+NH4_precip_year!C42</f>
        <v>0.05</v>
      </c>
      <c r="D41" s="28">
        <f>+NH4_precip_year!D42</f>
        <v>-5.0000000000000001E-3</v>
      </c>
      <c r="E41" s="28">
        <f>+NH4_precip_year!E42</f>
        <v>0.55000000000000004</v>
      </c>
      <c r="F41" s="28">
        <f>+NH4_precip_year!F42</f>
        <v>-0.97</v>
      </c>
      <c r="G41" s="28">
        <f>+NH4_precip_year!G42</f>
        <v>-47</v>
      </c>
      <c r="H41" s="28">
        <f>+NH4_precip_year!H42</f>
        <v>23</v>
      </c>
      <c r="I41" s="28">
        <f>+NH4_precip_year!I42</f>
        <v>-22.31</v>
      </c>
      <c r="K41" t="s">
        <v>194</v>
      </c>
      <c r="L41">
        <v>0</v>
      </c>
      <c r="M41" s="25">
        <v>0.05</v>
      </c>
      <c r="N41" s="25">
        <v>4.0000000000000001E-3</v>
      </c>
      <c r="O41" s="8">
        <v>0.746</v>
      </c>
      <c r="P41">
        <v>0.51100000000000001</v>
      </c>
      <c r="Q41" s="8">
        <v>11</v>
      </c>
      <c r="R41">
        <v>23</v>
      </c>
      <c r="S41" s="8">
        <f t="shared" si="0"/>
        <v>11.753</v>
      </c>
      <c r="U41" t="s">
        <v>194</v>
      </c>
      <c r="V41">
        <v>0</v>
      </c>
      <c r="W41" s="25">
        <v>0.05</v>
      </c>
      <c r="X41" s="25">
        <v>-8.9999999999999993E-3</v>
      </c>
      <c r="Y41" s="8">
        <v>0.56200000000000006</v>
      </c>
      <c r="Z41">
        <v>-1.5389999999999999</v>
      </c>
      <c r="AA41" s="8">
        <v>-57</v>
      </c>
      <c r="AB41">
        <v>23</v>
      </c>
      <c r="AC41" s="8">
        <f t="shared" si="1"/>
        <v>-35.396999999999998</v>
      </c>
      <c r="AE41" t="s">
        <v>194</v>
      </c>
      <c r="AF41">
        <v>1</v>
      </c>
      <c r="AG41" s="25">
        <v>0.05</v>
      </c>
      <c r="AH41" s="25">
        <v>-8.9999999999999993E-3</v>
      </c>
      <c r="AI41" s="8">
        <v>0.47699999999999998</v>
      </c>
      <c r="AJ41">
        <v>-1.7849999999999999</v>
      </c>
      <c r="AK41" s="8">
        <v>-77</v>
      </c>
      <c r="AL41">
        <v>23</v>
      </c>
      <c r="AM41" s="8">
        <f t="shared" si="2"/>
        <v>-41.055</v>
      </c>
      <c r="AO41" t="s">
        <v>194</v>
      </c>
      <c r="AP41">
        <v>1</v>
      </c>
      <c r="AQ41" s="24">
        <v>0.05</v>
      </c>
      <c r="AR41" s="24">
        <v>-7.0000000000000001E-3</v>
      </c>
      <c r="AS41" s="24">
        <v>0.49099999999999999</v>
      </c>
      <c r="AT41">
        <v>-1.47</v>
      </c>
      <c r="AU41" s="8">
        <v>-95</v>
      </c>
      <c r="AV41">
        <v>23</v>
      </c>
      <c r="AW41" s="8">
        <f t="shared" si="3"/>
        <v>-33.81</v>
      </c>
    </row>
    <row r="42" spans="1:49" x14ac:dyDescent="0.25">
      <c r="A42" s="28" t="str">
        <f>+NH4_precip_year!A43</f>
        <v>SE0011R</v>
      </c>
      <c r="B42" s="28">
        <f>+NH4_precip_year!B43</f>
        <v>1</v>
      </c>
      <c r="C42" s="28">
        <f>+NH4_precip_year!C43</f>
        <v>0.05</v>
      </c>
      <c r="D42" s="28">
        <f>+NH4_precip_year!D43</f>
        <v>-1.4999999999999999E-2</v>
      </c>
      <c r="E42" s="28">
        <f>+NH4_precip_year!E43</f>
        <v>0.78600000000000003</v>
      </c>
      <c r="F42" s="28">
        <f>+NH4_precip_year!F43</f>
        <v>-1.8819999999999999</v>
      </c>
      <c r="G42" s="28">
        <f>+NH4_precip_year!G43</f>
        <v>-139</v>
      </c>
      <c r="H42" s="28">
        <f>+NH4_precip_year!H43</f>
        <v>23</v>
      </c>
      <c r="I42" s="28">
        <f>+NH4_precip_year!I43</f>
        <v>-43.285999999999994</v>
      </c>
      <c r="K42" t="s">
        <v>42</v>
      </c>
      <c r="L42">
        <v>1</v>
      </c>
      <c r="M42" s="25">
        <v>0.05</v>
      </c>
      <c r="N42" s="25">
        <v>-2.5000000000000001E-2</v>
      </c>
      <c r="O42" s="8">
        <v>1.226</v>
      </c>
      <c r="P42">
        <v>-2.0459999999999998</v>
      </c>
      <c r="Q42" s="8">
        <v>-79</v>
      </c>
      <c r="R42">
        <v>23</v>
      </c>
      <c r="S42" s="8">
        <f t="shared" si="0"/>
        <v>-47.057999999999993</v>
      </c>
      <c r="U42" t="s">
        <v>42</v>
      </c>
      <c r="V42">
        <v>1</v>
      </c>
      <c r="W42">
        <v>0.05</v>
      </c>
      <c r="X42">
        <v>-2.1000000000000001E-2</v>
      </c>
      <c r="Y42" s="8">
        <v>0.745</v>
      </c>
      <c r="Z42">
        <v>-2.7959999999999998</v>
      </c>
      <c r="AA42" s="8">
        <v>-111</v>
      </c>
      <c r="AB42">
        <v>22</v>
      </c>
      <c r="AC42" s="8">
        <f t="shared" si="1"/>
        <v>-64.307999999999993</v>
      </c>
      <c r="AE42" t="s">
        <v>42</v>
      </c>
      <c r="AF42">
        <v>0</v>
      </c>
      <c r="AG42" s="25">
        <v>0.05</v>
      </c>
      <c r="AH42" s="25">
        <v>-8.9999999999999993E-3</v>
      </c>
      <c r="AI42" s="8">
        <v>0.56299999999999994</v>
      </c>
      <c r="AJ42">
        <v>-1.589</v>
      </c>
      <c r="AK42" s="8">
        <v>-69</v>
      </c>
      <c r="AL42">
        <v>23</v>
      </c>
      <c r="AM42" s="8">
        <f t="shared" si="2"/>
        <v>-36.546999999999997</v>
      </c>
      <c r="AO42" t="s">
        <v>42</v>
      </c>
      <c r="AP42">
        <v>1</v>
      </c>
      <c r="AQ42" s="24">
        <v>0.05</v>
      </c>
      <c r="AR42" s="24">
        <v>-1.4E-2</v>
      </c>
      <c r="AS42" s="24">
        <v>0.80700000000000005</v>
      </c>
      <c r="AT42">
        <v>-1.7390000000000001</v>
      </c>
      <c r="AU42" s="8">
        <v>-111</v>
      </c>
      <c r="AV42">
        <v>23</v>
      </c>
      <c r="AW42" s="8">
        <f t="shared" si="3"/>
        <v>-39.997</v>
      </c>
    </row>
    <row r="43" spans="1:49" x14ac:dyDescent="0.25">
      <c r="Q43" s="8"/>
      <c r="S43" s="8"/>
      <c r="AA43" s="8"/>
      <c r="AC43" s="8"/>
      <c r="AG43" s="25"/>
      <c r="AH43" s="25"/>
      <c r="AK43" s="8"/>
      <c r="AM43" s="8"/>
      <c r="AQ43" s="24"/>
      <c r="AR43" s="24"/>
      <c r="AS43" s="24"/>
      <c r="AU43" s="8"/>
      <c r="AW43" s="8"/>
    </row>
    <row r="44" spans="1:49" x14ac:dyDescent="0.25">
      <c r="A44" s="28"/>
      <c r="B44" s="28"/>
      <c r="C44" s="28"/>
      <c r="D44" s="28"/>
      <c r="E44" s="28"/>
      <c r="F44" s="28"/>
      <c r="G44" s="28"/>
      <c r="H44" s="28"/>
      <c r="I44" s="28"/>
      <c r="AQ44" s="24"/>
      <c r="AR44" s="24"/>
      <c r="AS44" s="24"/>
    </row>
    <row r="45" spans="1:49" x14ac:dyDescent="0.25">
      <c r="A45" s="28"/>
      <c r="B45" s="28"/>
      <c r="C45" s="28"/>
      <c r="D45" s="28"/>
      <c r="E45" s="28"/>
      <c r="F45" s="28"/>
      <c r="G45" s="28"/>
      <c r="H45" s="28"/>
      <c r="I45" s="28"/>
      <c r="AQ45" s="24"/>
      <c r="AR45" s="24"/>
      <c r="AS45" s="24"/>
    </row>
    <row r="46" spans="1:49" x14ac:dyDescent="0.25">
      <c r="A46" s="28"/>
      <c r="B46" s="28"/>
      <c r="C46" s="28"/>
      <c r="D46" s="28"/>
      <c r="E46" s="28"/>
      <c r="F46" s="28"/>
      <c r="G46" s="28"/>
      <c r="H46" s="28"/>
      <c r="I46" s="28"/>
      <c r="AQ46" s="24"/>
      <c r="AR46" s="24"/>
      <c r="AS46" s="24"/>
    </row>
    <row r="47" spans="1:49" x14ac:dyDescent="0.25">
      <c r="A47" s="28"/>
      <c r="B47" s="28"/>
      <c r="C47" s="28"/>
      <c r="D47" s="28"/>
      <c r="E47" s="28"/>
      <c r="F47" s="28"/>
      <c r="G47" s="28"/>
      <c r="H47" s="28"/>
      <c r="I47" s="28"/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opLeftCell="J1" zoomScale="80" zoomScaleNormal="80" workbookViewId="0">
      <selection activeCell="S3" sqref="S3"/>
    </sheetView>
  </sheetViews>
  <sheetFormatPr defaultRowHeight="15" x14ac:dyDescent="0.25"/>
  <cols>
    <col min="1" max="1" width="11.5703125" customWidth="1"/>
    <col min="11" max="11" width="10.42578125" customWidth="1"/>
    <col min="31" max="31" width="25.7109375" customWidth="1"/>
    <col min="32" max="34" width="17.140625" customWidth="1"/>
  </cols>
  <sheetData>
    <row r="1" spans="1:34" x14ac:dyDescent="0.25">
      <c r="A1" s="19" t="s">
        <v>179</v>
      </c>
      <c r="B1" s="19"/>
      <c r="C1" s="19"/>
      <c r="D1" s="19"/>
      <c r="E1" s="19"/>
      <c r="F1" s="19"/>
      <c r="G1" s="19"/>
      <c r="H1" s="19"/>
      <c r="I1" s="19"/>
      <c r="K1" s="21" t="s">
        <v>180</v>
      </c>
      <c r="L1" s="21"/>
      <c r="M1" s="21"/>
      <c r="N1" s="21"/>
      <c r="O1" s="21"/>
      <c r="P1" s="21"/>
      <c r="Q1" s="21"/>
      <c r="R1" s="21"/>
      <c r="S1" s="21"/>
      <c r="U1" s="22" t="s">
        <v>181</v>
      </c>
      <c r="V1" s="22"/>
      <c r="W1" s="22"/>
      <c r="X1" s="22"/>
      <c r="Y1" s="22"/>
      <c r="Z1" s="22"/>
      <c r="AA1" s="22"/>
      <c r="AB1" s="22"/>
      <c r="AC1" s="22"/>
    </row>
    <row r="2" spans="1:34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131</v>
      </c>
      <c r="AC2" s="1" t="s">
        <v>79</v>
      </c>
      <c r="AE2" s="5" t="s">
        <v>182</v>
      </c>
      <c r="AF2" s="5" t="s">
        <v>81</v>
      </c>
      <c r="AG2" s="5" t="s">
        <v>82</v>
      </c>
      <c r="AH2" s="5" t="s">
        <v>83</v>
      </c>
    </row>
    <row r="3" spans="1:34" x14ac:dyDescent="0.25">
      <c r="A3" t="s">
        <v>13</v>
      </c>
      <c r="B3">
        <v>1</v>
      </c>
      <c r="C3">
        <v>0.05</v>
      </c>
      <c r="D3">
        <v>-0.13600000000000001</v>
      </c>
      <c r="E3">
        <v>4.5129999999999999</v>
      </c>
      <c r="F3">
        <v>-3.01</v>
      </c>
      <c r="G3">
        <v>-176</v>
      </c>
      <c r="H3">
        <v>23</v>
      </c>
      <c r="I3" s="8">
        <f>+F3*23</f>
        <v>-69.22999999999999</v>
      </c>
      <c r="K3" t="s">
        <v>13</v>
      </c>
      <c r="L3">
        <v>1</v>
      </c>
      <c r="M3">
        <v>0.05</v>
      </c>
      <c r="N3">
        <v>-0.29499999999999998</v>
      </c>
      <c r="O3">
        <v>5.51</v>
      </c>
      <c r="P3">
        <v>-5.3540000000000001</v>
      </c>
      <c r="Q3">
        <v>-48</v>
      </c>
      <c r="R3">
        <v>12</v>
      </c>
      <c r="S3" s="8">
        <f>+P3*12</f>
        <v>-64.248000000000005</v>
      </c>
      <c r="U3" t="s">
        <v>13</v>
      </c>
      <c r="V3">
        <v>0</v>
      </c>
      <c r="W3">
        <v>0.05</v>
      </c>
      <c r="X3">
        <v>3.0000000000000001E-3</v>
      </c>
      <c r="Y3">
        <v>2.1869999999999998</v>
      </c>
      <c r="Z3">
        <v>0.152</v>
      </c>
      <c r="AA3">
        <v>4</v>
      </c>
      <c r="AB3">
        <v>11</v>
      </c>
      <c r="AC3" s="8">
        <f>+Z3*11</f>
        <v>1.6719999999999999</v>
      </c>
      <c r="AE3" s="2" t="s">
        <v>80</v>
      </c>
      <c r="AF3" s="2">
        <f>+COUNTA(A3:A45)</f>
        <v>18</v>
      </c>
      <c r="AG3" s="2">
        <f>+COUNTA(K3:K59)</f>
        <v>21</v>
      </c>
      <c r="AH3" s="2">
        <f>+COUNTA(U3:U72)</f>
        <v>34</v>
      </c>
    </row>
    <row r="4" spans="1:34" x14ac:dyDescent="0.25">
      <c r="A4" t="s">
        <v>18</v>
      </c>
      <c r="B4">
        <v>1</v>
      </c>
      <c r="C4">
        <v>0.05</v>
      </c>
      <c r="D4">
        <v>-0.11</v>
      </c>
      <c r="E4">
        <v>3.8959999999999999</v>
      </c>
      <c r="F4">
        <v>-2.8180000000000001</v>
      </c>
      <c r="G4">
        <v>-183</v>
      </c>
      <c r="H4">
        <v>22</v>
      </c>
      <c r="I4" s="8">
        <f t="shared" ref="I4:I20" si="0">+F4*23</f>
        <v>-64.814000000000007</v>
      </c>
      <c r="K4" t="s">
        <v>18</v>
      </c>
      <c r="L4">
        <v>1</v>
      </c>
      <c r="M4">
        <v>0.05</v>
      </c>
      <c r="N4">
        <v>-0.151</v>
      </c>
      <c r="O4">
        <v>4.0599999999999996</v>
      </c>
      <c r="P4">
        <v>-3.7189999999999999</v>
      </c>
      <c r="Q4">
        <v>-56</v>
      </c>
      <c r="R4">
        <v>12</v>
      </c>
      <c r="S4" s="8">
        <f t="shared" ref="S4:S23" si="1">+P4*12</f>
        <v>-44.628</v>
      </c>
      <c r="U4" t="s">
        <v>18</v>
      </c>
      <c r="V4">
        <v>0</v>
      </c>
      <c r="W4">
        <v>0.05</v>
      </c>
      <c r="X4">
        <v>-5.3999999999999999E-2</v>
      </c>
      <c r="Y4">
        <v>2.411</v>
      </c>
      <c r="Z4">
        <v>-2.234</v>
      </c>
      <c r="AA4">
        <v>-15</v>
      </c>
      <c r="AB4">
        <v>10</v>
      </c>
      <c r="AC4" s="8">
        <f t="shared" ref="AC4:AC36" si="2">+Z4*11</f>
        <v>-24.573999999999998</v>
      </c>
      <c r="AE4" s="2" t="s">
        <v>85</v>
      </c>
      <c r="AF4" s="6">
        <f>+AVERAGE(I3:I45)</f>
        <v>-10.456055555555553</v>
      </c>
      <c r="AG4" s="6">
        <f>+AVERAGE(S3:S57)</f>
        <v>-23.017714285714284</v>
      </c>
      <c r="AH4" s="6">
        <f>+AVERAGE(AC3:AC72)</f>
        <v>9.0345588235294105</v>
      </c>
    </row>
    <row r="5" spans="1:34" x14ac:dyDescent="0.25">
      <c r="A5" t="s">
        <v>20</v>
      </c>
      <c r="B5">
        <v>1</v>
      </c>
      <c r="C5">
        <v>0.05</v>
      </c>
      <c r="D5">
        <v>-4.7E-2</v>
      </c>
      <c r="E5">
        <v>1.8520000000000001</v>
      </c>
      <c r="F5">
        <v>-2.524</v>
      </c>
      <c r="G5">
        <v>-165</v>
      </c>
      <c r="H5">
        <v>22</v>
      </c>
      <c r="I5" s="8">
        <f t="shared" si="0"/>
        <v>-58.052</v>
      </c>
      <c r="K5" t="s">
        <v>20</v>
      </c>
      <c r="L5">
        <v>1</v>
      </c>
      <c r="M5">
        <v>0.05</v>
      </c>
      <c r="N5">
        <v>-7.0999999999999994E-2</v>
      </c>
      <c r="O5">
        <v>1.9750000000000001</v>
      </c>
      <c r="P5">
        <v>-3.6150000000000002</v>
      </c>
      <c r="Q5">
        <v>-50</v>
      </c>
      <c r="R5">
        <v>12</v>
      </c>
      <c r="S5" s="8">
        <f t="shared" si="1"/>
        <v>-43.38</v>
      </c>
      <c r="U5" t="s">
        <v>20</v>
      </c>
      <c r="V5">
        <v>0</v>
      </c>
      <c r="W5">
        <v>0.05</v>
      </c>
      <c r="X5">
        <v>-0.03</v>
      </c>
      <c r="Y5">
        <v>1.218</v>
      </c>
      <c r="Z5">
        <v>-2.4220000000000002</v>
      </c>
      <c r="AA5">
        <v>-19</v>
      </c>
      <c r="AB5">
        <v>10</v>
      </c>
      <c r="AC5" s="8">
        <f t="shared" si="2"/>
        <v>-26.642000000000003</v>
      </c>
      <c r="AE5" s="2" t="s">
        <v>86</v>
      </c>
      <c r="AF5" s="7">
        <f>+STDEV(I3:I45)</f>
        <v>107.02138212661453</v>
      </c>
      <c r="AG5" s="7">
        <f>+STDEV(S3:S59)</f>
        <v>51.208625188675839</v>
      </c>
      <c r="AH5" s="7">
        <f>+STDEV(AC3:AC72)</f>
        <v>64.92117686819131</v>
      </c>
    </row>
    <row r="6" spans="1:34" x14ac:dyDescent="0.25">
      <c r="A6" t="s">
        <v>205</v>
      </c>
      <c r="B6">
        <v>1</v>
      </c>
      <c r="C6">
        <v>0.05</v>
      </c>
      <c r="D6">
        <v>-1.2E-2</v>
      </c>
      <c r="E6">
        <v>0.52</v>
      </c>
      <c r="F6">
        <v>-2.3820000000000001</v>
      </c>
      <c r="G6">
        <v>-172</v>
      </c>
      <c r="H6">
        <v>22</v>
      </c>
      <c r="I6" s="8">
        <f t="shared" si="0"/>
        <v>-54.786000000000001</v>
      </c>
      <c r="K6" t="s">
        <v>21</v>
      </c>
      <c r="L6">
        <v>1</v>
      </c>
      <c r="M6">
        <v>0.05</v>
      </c>
      <c r="N6">
        <v>-2.5000000000000001E-2</v>
      </c>
      <c r="O6">
        <v>0.58699999999999997</v>
      </c>
      <c r="P6">
        <v>-4.298</v>
      </c>
      <c r="Q6">
        <v>-47</v>
      </c>
      <c r="R6">
        <v>11</v>
      </c>
      <c r="S6" s="8">
        <f t="shared" si="1"/>
        <v>-51.576000000000001</v>
      </c>
      <c r="U6" t="s">
        <v>21</v>
      </c>
      <c r="V6">
        <v>1</v>
      </c>
      <c r="W6">
        <v>0.05</v>
      </c>
      <c r="X6">
        <v>-0.01</v>
      </c>
      <c r="Y6">
        <v>0.371</v>
      </c>
      <c r="Z6">
        <v>-2.6059999999999999</v>
      </c>
      <c r="AA6">
        <v>-28</v>
      </c>
      <c r="AB6">
        <v>11</v>
      </c>
      <c r="AC6" s="8">
        <f t="shared" si="2"/>
        <v>-28.665999999999997</v>
      </c>
      <c r="AE6" s="2" t="s">
        <v>144</v>
      </c>
      <c r="AF6" s="13">
        <f>+AVERAGE(D3:D45)</f>
        <v>-3.0888888888888893E-2</v>
      </c>
      <c r="AG6" s="13">
        <f>+AVERAGE(N3:N59)</f>
        <v>-6.5904761904761897E-2</v>
      </c>
      <c r="AH6" s="13">
        <f>+AVERAGE(X3:X72)</f>
        <v>-4.794117647058822E-3</v>
      </c>
    </row>
    <row r="7" spans="1:34" x14ac:dyDescent="0.25">
      <c r="A7" t="s">
        <v>22</v>
      </c>
      <c r="B7">
        <v>1</v>
      </c>
      <c r="C7">
        <v>0.05</v>
      </c>
      <c r="D7">
        <v>-0.01</v>
      </c>
      <c r="E7">
        <v>0.58299999999999996</v>
      </c>
      <c r="F7">
        <v>-1.7390000000000001</v>
      </c>
      <c r="G7">
        <v>-148</v>
      </c>
      <c r="H7">
        <v>23</v>
      </c>
      <c r="I7" s="8">
        <f t="shared" si="0"/>
        <v>-39.997</v>
      </c>
      <c r="K7" t="s">
        <v>22</v>
      </c>
      <c r="L7">
        <v>0</v>
      </c>
      <c r="M7">
        <v>0.05</v>
      </c>
      <c r="N7">
        <v>-1.4E-2</v>
      </c>
      <c r="O7">
        <v>0.61599999999999999</v>
      </c>
      <c r="P7">
        <v>-2.31</v>
      </c>
      <c r="Q7">
        <v>-28</v>
      </c>
      <c r="R7">
        <v>12</v>
      </c>
      <c r="S7" s="8">
        <f t="shared" si="1"/>
        <v>-27.72</v>
      </c>
      <c r="U7" t="s">
        <v>22</v>
      </c>
      <c r="V7">
        <v>0</v>
      </c>
      <c r="W7">
        <v>0.05</v>
      </c>
      <c r="X7">
        <v>-1.6E-2</v>
      </c>
      <c r="Y7">
        <v>0.51600000000000001</v>
      </c>
      <c r="Z7">
        <v>-3.101</v>
      </c>
      <c r="AA7">
        <v>-24</v>
      </c>
      <c r="AB7">
        <v>11</v>
      </c>
      <c r="AC7" s="8">
        <f t="shared" si="2"/>
        <v>-34.110999999999997</v>
      </c>
      <c r="AE7" s="2"/>
      <c r="AF7" s="2"/>
      <c r="AG7" s="2"/>
      <c r="AH7" s="2"/>
    </row>
    <row r="8" spans="1:34" x14ac:dyDescent="0.25">
      <c r="A8" t="s">
        <v>23</v>
      </c>
      <c r="B8">
        <v>1</v>
      </c>
      <c r="C8">
        <v>0.05</v>
      </c>
      <c r="D8">
        <v>-2.8000000000000001E-2</v>
      </c>
      <c r="E8">
        <v>0.98299999999999998</v>
      </c>
      <c r="F8">
        <v>-2.8119999999999998</v>
      </c>
      <c r="G8">
        <v>-170</v>
      </c>
      <c r="H8">
        <v>23</v>
      </c>
      <c r="I8" s="8">
        <f t="shared" si="0"/>
        <v>-64.676000000000002</v>
      </c>
      <c r="K8" t="s">
        <v>23</v>
      </c>
      <c r="L8">
        <v>0</v>
      </c>
      <c r="M8">
        <v>0.05</v>
      </c>
      <c r="N8">
        <v>-1E-3</v>
      </c>
      <c r="O8">
        <v>0.93600000000000005</v>
      </c>
      <c r="P8">
        <v>-0.13100000000000001</v>
      </c>
      <c r="Q8">
        <v>-5</v>
      </c>
      <c r="R8">
        <v>12</v>
      </c>
      <c r="S8" s="8">
        <f t="shared" si="1"/>
        <v>-1.5720000000000001</v>
      </c>
      <c r="U8" t="s">
        <v>23</v>
      </c>
      <c r="V8">
        <v>1</v>
      </c>
      <c r="W8">
        <v>0.05</v>
      </c>
      <c r="X8">
        <v>-2.5999999999999999E-2</v>
      </c>
      <c r="Y8">
        <v>0.61799999999999999</v>
      </c>
      <c r="Z8">
        <v>-4.242</v>
      </c>
      <c r="AA8">
        <v>-35</v>
      </c>
      <c r="AB8">
        <v>11</v>
      </c>
      <c r="AC8" s="8">
        <f t="shared" si="2"/>
        <v>-46.661999999999999</v>
      </c>
      <c r="AE8" s="2" t="s">
        <v>186</v>
      </c>
      <c r="AF8" s="4">
        <f>+COUNTIFS(B3:B69,"1",D3:D69,"&lt;0")/COUNTA(A3:A69)</f>
        <v>0.66666666666666663</v>
      </c>
      <c r="AG8" s="4">
        <f>+COUNTIFS(L3:L69,"1",N3:N69,"&lt;0")/COUNTA(K3:K69)</f>
        <v>0.52380952380952384</v>
      </c>
      <c r="AH8" s="4">
        <f>+COUNTIFS(V3:V72,"1",X3:X72,"&lt;0")/COUNTA(U3:U72)</f>
        <v>0.14705882352941177</v>
      </c>
    </row>
    <row r="9" spans="1:34" x14ac:dyDescent="0.25">
      <c r="A9" t="s">
        <v>24</v>
      </c>
      <c r="B9">
        <v>0</v>
      </c>
      <c r="C9">
        <v>0.05</v>
      </c>
      <c r="D9">
        <v>-2E-3</v>
      </c>
      <c r="E9">
        <v>0.18</v>
      </c>
      <c r="F9">
        <v>-0.99199999999999999</v>
      </c>
      <c r="G9">
        <v>-47</v>
      </c>
      <c r="H9">
        <v>22</v>
      </c>
      <c r="I9" s="8">
        <f t="shared" si="0"/>
        <v>-22.815999999999999</v>
      </c>
      <c r="K9" t="s">
        <v>24</v>
      </c>
      <c r="L9">
        <v>0</v>
      </c>
      <c r="M9">
        <v>0.05</v>
      </c>
      <c r="N9">
        <v>-5.0000000000000001E-3</v>
      </c>
      <c r="O9">
        <v>0.186</v>
      </c>
      <c r="P9">
        <v>-2.419</v>
      </c>
      <c r="Q9">
        <v>-11</v>
      </c>
      <c r="R9">
        <v>11</v>
      </c>
      <c r="S9" s="8">
        <f t="shared" si="1"/>
        <v>-29.027999999999999</v>
      </c>
      <c r="U9" t="s">
        <v>24</v>
      </c>
      <c r="V9">
        <v>0</v>
      </c>
      <c r="W9">
        <v>0.05</v>
      </c>
      <c r="X9">
        <v>-5.0000000000000001E-3</v>
      </c>
      <c r="Y9">
        <v>0.17899999999999999</v>
      </c>
      <c r="Z9">
        <v>-2.6949999999999998</v>
      </c>
      <c r="AA9">
        <v>-17</v>
      </c>
      <c r="AB9">
        <v>11</v>
      </c>
      <c r="AC9" s="8">
        <f t="shared" si="2"/>
        <v>-29.645</v>
      </c>
      <c r="AE9" s="2" t="s">
        <v>187</v>
      </c>
      <c r="AF9" s="4">
        <f>+COUNTIFS(B3:B70,"1",D3:D70,"&gt;0")/COUNTA(A3:A70)</f>
        <v>0.16666666666666666</v>
      </c>
      <c r="AG9" s="4">
        <f>+COUNTIFS(L3:L70,"1",N3:N70,"&gt;0")/COUNTA(K3:K70)</f>
        <v>9.5238095238095233E-2</v>
      </c>
      <c r="AH9" s="4">
        <f>+COUNTIFS(V3:V72,"1",X3:X72,"&gt;0")/COUNTA(U3:U72)</f>
        <v>2.9411764705882353E-2</v>
      </c>
    </row>
    <row r="10" spans="1:34" x14ac:dyDescent="0.25">
      <c r="A10" t="s">
        <v>96</v>
      </c>
      <c r="B10">
        <v>1</v>
      </c>
      <c r="C10">
        <v>0.05</v>
      </c>
      <c r="D10">
        <v>-4.2999999999999997E-2</v>
      </c>
      <c r="E10">
        <v>1.984</v>
      </c>
      <c r="F10">
        <v>-2.1880000000000002</v>
      </c>
      <c r="G10">
        <v>-91</v>
      </c>
      <c r="H10">
        <v>17</v>
      </c>
      <c r="I10" s="8">
        <f t="shared" si="0"/>
        <v>-50.324000000000005</v>
      </c>
      <c r="K10" t="s">
        <v>26</v>
      </c>
      <c r="L10">
        <v>0</v>
      </c>
      <c r="M10">
        <v>0.05</v>
      </c>
      <c r="N10">
        <v>0.05</v>
      </c>
      <c r="O10">
        <v>2.36</v>
      </c>
      <c r="P10">
        <v>2.1190000000000002</v>
      </c>
      <c r="Q10">
        <v>18</v>
      </c>
      <c r="R10">
        <v>12</v>
      </c>
      <c r="S10" s="8">
        <f t="shared" si="1"/>
        <v>25.428000000000004</v>
      </c>
      <c r="U10" t="s">
        <v>96</v>
      </c>
      <c r="V10">
        <v>0</v>
      </c>
      <c r="W10">
        <v>0.05</v>
      </c>
      <c r="X10">
        <v>-0.03</v>
      </c>
      <c r="Y10">
        <v>1.403</v>
      </c>
      <c r="Z10">
        <v>-2.1150000000000002</v>
      </c>
      <c r="AA10">
        <v>-19</v>
      </c>
      <c r="AB10">
        <v>11</v>
      </c>
      <c r="AC10" s="8">
        <f t="shared" si="2"/>
        <v>-23.265000000000001</v>
      </c>
    </row>
    <row r="11" spans="1:34" x14ac:dyDescent="0.25">
      <c r="A11" t="s">
        <v>26</v>
      </c>
      <c r="B11">
        <v>0</v>
      </c>
      <c r="C11">
        <v>0.05</v>
      </c>
      <c r="D11">
        <v>-3.0000000000000001E-3</v>
      </c>
      <c r="E11">
        <v>2.5499999999999998</v>
      </c>
      <c r="F11">
        <v>-0.13100000000000001</v>
      </c>
      <c r="G11">
        <v>-3</v>
      </c>
      <c r="H11">
        <v>23</v>
      </c>
      <c r="I11" s="8">
        <f t="shared" si="0"/>
        <v>-3.0129999999999999</v>
      </c>
      <c r="K11" t="s">
        <v>29</v>
      </c>
      <c r="L11">
        <v>1</v>
      </c>
      <c r="M11">
        <v>0.05</v>
      </c>
      <c r="N11">
        <v>-0.12</v>
      </c>
      <c r="O11">
        <v>2.62</v>
      </c>
      <c r="P11">
        <v>-4.58</v>
      </c>
      <c r="Q11">
        <v>-29</v>
      </c>
      <c r="R11">
        <v>11</v>
      </c>
      <c r="S11" s="8">
        <f t="shared" si="1"/>
        <v>-54.96</v>
      </c>
      <c r="U11" t="s">
        <v>26</v>
      </c>
      <c r="V11">
        <v>0</v>
      </c>
      <c r="W11">
        <v>0.05</v>
      </c>
      <c r="X11">
        <v>-6.9000000000000006E-2</v>
      </c>
      <c r="Y11">
        <v>2.9009999999999998</v>
      </c>
      <c r="Z11">
        <v>-2.363</v>
      </c>
      <c r="AA11">
        <v>-15</v>
      </c>
      <c r="AB11">
        <v>11</v>
      </c>
      <c r="AC11" s="8">
        <f t="shared" si="2"/>
        <v>-25.992999999999999</v>
      </c>
      <c r="AF11" s="4"/>
      <c r="AG11" s="4"/>
      <c r="AH11" s="4"/>
    </row>
    <row r="12" spans="1:34" x14ac:dyDescent="0.25">
      <c r="A12" t="s">
        <v>29</v>
      </c>
      <c r="B12">
        <v>1</v>
      </c>
      <c r="C12">
        <v>0.05</v>
      </c>
      <c r="D12">
        <v>-5.5E-2</v>
      </c>
      <c r="E12">
        <v>2.35</v>
      </c>
      <c r="F12">
        <v>-2.34</v>
      </c>
      <c r="G12">
        <v>-128</v>
      </c>
      <c r="H12">
        <v>22</v>
      </c>
      <c r="I12" s="8">
        <f t="shared" si="0"/>
        <v>-53.819999999999993</v>
      </c>
      <c r="K12" t="s">
        <v>111</v>
      </c>
      <c r="L12">
        <v>1</v>
      </c>
      <c r="M12">
        <v>0.05</v>
      </c>
      <c r="N12">
        <v>-2.7E-2</v>
      </c>
      <c r="O12">
        <v>0.73699999999999999</v>
      </c>
      <c r="P12">
        <v>-3.6640000000000001</v>
      </c>
      <c r="Q12">
        <v>-42</v>
      </c>
      <c r="R12">
        <v>12</v>
      </c>
      <c r="S12" s="8">
        <f t="shared" si="1"/>
        <v>-43.968000000000004</v>
      </c>
      <c r="U12" t="s">
        <v>29</v>
      </c>
      <c r="V12">
        <v>1</v>
      </c>
      <c r="W12">
        <v>0.05</v>
      </c>
      <c r="X12">
        <v>-7.2999999999999995E-2</v>
      </c>
      <c r="Y12">
        <v>2.0099999999999998</v>
      </c>
      <c r="Z12">
        <v>-3.6480000000000001</v>
      </c>
      <c r="AA12">
        <v>-34</v>
      </c>
      <c r="AB12">
        <v>11</v>
      </c>
      <c r="AC12" s="8">
        <f t="shared" si="2"/>
        <v>-40.128</v>
      </c>
      <c r="AF12" s="4"/>
      <c r="AG12" s="4"/>
      <c r="AH12" s="4"/>
    </row>
    <row r="13" spans="1:34" x14ac:dyDescent="0.25">
      <c r="A13" t="s">
        <v>111</v>
      </c>
      <c r="B13">
        <v>0</v>
      </c>
      <c r="C13">
        <v>0.05</v>
      </c>
      <c r="D13">
        <v>-8.9999999999999993E-3</v>
      </c>
      <c r="E13">
        <v>0.60199999999999998</v>
      </c>
      <c r="F13">
        <v>-1.579</v>
      </c>
      <c r="G13">
        <v>-58</v>
      </c>
      <c r="H13">
        <v>21</v>
      </c>
      <c r="I13" s="8">
        <f t="shared" si="0"/>
        <v>-36.317</v>
      </c>
      <c r="K13" t="s">
        <v>34</v>
      </c>
      <c r="L13">
        <v>1</v>
      </c>
      <c r="M13">
        <v>0.05</v>
      </c>
      <c r="N13">
        <v>3.5999999999999997E-2</v>
      </c>
      <c r="O13">
        <v>0.55200000000000005</v>
      </c>
      <c r="P13">
        <v>6.5819999999999999</v>
      </c>
      <c r="Q13">
        <v>36</v>
      </c>
      <c r="R13">
        <v>12</v>
      </c>
      <c r="S13" s="8">
        <f t="shared" si="1"/>
        <v>78.983999999999995</v>
      </c>
      <c r="U13" t="s">
        <v>111</v>
      </c>
      <c r="V13">
        <v>0</v>
      </c>
      <c r="W13">
        <v>0.05</v>
      </c>
      <c r="X13">
        <v>8.0000000000000002E-3</v>
      </c>
      <c r="Y13">
        <v>0.52700000000000002</v>
      </c>
      <c r="Z13">
        <v>1.556</v>
      </c>
      <c r="AA13">
        <v>6</v>
      </c>
      <c r="AB13">
        <v>9</v>
      </c>
      <c r="AC13" s="8">
        <f t="shared" si="2"/>
        <v>17.116</v>
      </c>
    </row>
    <row r="14" spans="1:34" x14ac:dyDescent="0.25">
      <c r="A14" t="s">
        <v>34</v>
      </c>
      <c r="B14">
        <v>1</v>
      </c>
      <c r="C14">
        <v>0.05</v>
      </c>
      <c r="D14">
        <v>1.7000000000000001E-2</v>
      </c>
      <c r="E14">
        <v>0.64500000000000002</v>
      </c>
      <c r="F14">
        <v>2.67</v>
      </c>
      <c r="G14">
        <v>88</v>
      </c>
      <c r="H14">
        <v>20</v>
      </c>
      <c r="I14" s="8">
        <f t="shared" si="0"/>
        <v>61.41</v>
      </c>
      <c r="K14" t="s">
        <v>35</v>
      </c>
      <c r="L14">
        <v>0</v>
      </c>
      <c r="M14">
        <v>0.05</v>
      </c>
      <c r="N14">
        <v>1.0999999999999999E-2</v>
      </c>
      <c r="O14">
        <v>0.35099999999999998</v>
      </c>
      <c r="P14">
        <v>3.1339999999999999</v>
      </c>
      <c r="Q14">
        <v>22</v>
      </c>
      <c r="R14">
        <v>12</v>
      </c>
      <c r="S14" s="8">
        <f t="shared" si="1"/>
        <v>37.607999999999997</v>
      </c>
      <c r="U14" t="s">
        <v>35</v>
      </c>
      <c r="V14">
        <v>0</v>
      </c>
      <c r="W14">
        <v>0.05</v>
      </c>
      <c r="X14">
        <v>1.4999999999999999E-2</v>
      </c>
      <c r="Y14">
        <v>0.56100000000000005</v>
      </c>
      <c r="Z14">
        <v>2.7349999999999999</v>
      </c>
      <c r="AA14">
        <v>6</v>
      </c>
      <c r="AB14">
        <v>9</v>
      </c>
      <c r="AC14" s="8">
        <f t="shared" si="2"/>
        <v>30.084999999999997</v>
      </c>
      <c r="AE14" s="2"/>
    </row>
    <row r="15" spans="1:34" x14ac:dyDescent="0.25">
      <c r="A15" t="s">
        <v>35</v>
      </c>
      <c r="B15">
        <v>1</v>
      </c>
      <c r="C15">
        <v>0.05</v>
      </c>
      <c r="D15">
        <v>1.7000000000000001E-2</v>
      </c>
      <c r="E15">
        <v>0.33900000000000002</v>
      </c>
      <c r="F15">
        <v>5.0309999999999997</v>
      </c>
      <c r="G15">
        <v>110</v>
      </c>
      <c r="H15">
        <v>21</v>
      </c>
      <c r="I15" s="8">
        <f t="shared" si="0"/>
        <v>115.71299999999999</v>
      </c>
      <c r="K15" t="s">
        <v>36</v>
      </c>
      <c r="L15">
        <v>1</v>
      </c>
      <c r="M15">
        <v>0.05</v>
      </c>
      <c r="N15">
        <v>7.0000000000000001E-3</v>
      </c>
      <c r="O15">
        <v>7.0999999999999994E-2</v>
      </c>
      <c r="P15">
        <v>9.859</v>
      </c>
      <c r="Q15">
        <v>28</v>
      </c>
      <c r="R15">
        <v>10</v>
      </c>
      <c r="S15" s="8">
        <f t="shared" si="1"/>
        <v>118.30799999999999</v>
      </c>
      <c r="U15" t="s">
        <v>36</v>
      </c>
      <c r="V15">
        <v>0</v>
      </c>
      <c r="W15">
        <v>0.05</v>
      </c>
      <c r="X15">
        <v>2.1000000000000001E-2</v>
      </c>
      <c r="Y15">
        <v>0.14699999999999999</v>
      </c>
      <c r="Z15">
        <v>14.545</v>
      </c>
      <c r="AA15">
        <v>14</v>
      </c>
      <c r="AB15">
        <v>8</v>
      </c>
      <c r="AC15" s="8">
        <f t="shared" si="2"/>
        <v>159.995</v>
      </c>
    </row>
    <row r="16" spans="1:34" x14ac:dyDescent="0.25">
      <c r="A16" t="s">
        <v>36</v>
      </c>
      <c r="B16">
        <v>1</v>
      </c>
      <c r="C16">
        <v>0.05</v>
      </c>
      <c r="D16">
        <v>0.01</v>
      </c>
      <c r="E16">
        <v>0.06</v>
      </c>
      <c r="F16">
        <v>16.116</v>
      </c>
      <c r="G16">
        <v>106</v>
      </c>
      <c r="H16">
        <v>18</v>
      </c>
      <c r="I16" s="8">
        <f t="shared" si="0"/>
        <v>370.66800000000001</v>
      </c>
      <c r="K16" t="s">
        <v>38</v>
      </c>
      <c r="L16">
        <v>1</v>
      </c>
      <c r="M16">
        <v>0.05</v>
      </c>
      <c r="N16">
        <v>-0.29399999999999998</v>
      </c>
      <c r="O16">
        <v>3.8109999999999999</v>
      </c>
      <c r="P16">
        <v>-7.7149999999999999</v>
      </c>
      <c r="Q16">
        <v>-43</v>
      </c>
      <c r="R16">
        <v>11</v>
      </c>
      <c r="S16" s="8">
        <f t="shared" si="1"/>
        <v>-92.58</v>
      </c>
      <c r="U16" t="s">
        <v>38</v>
      </c>
      <c r="V16">
        <v>0</v>
      </c>
      <c r="W16">
        <v>0.05</v>
      </c>
      <c r="X16">
        <v>-8.9999999999999993E-3</v>
      </c>
      <c r="Y16">
        <v>0.755</v>
      </c>
      <c r="Z16">
        <v>-1.2589999999999999</v>
      </c>
      <c r="AA16">
        <v>-22</v>
      </c>
      <c r="AB16">
        <v>11</v>
      </c>
      <c r="AC16" s="8">
        <f t="shared" si="2"/>
        <v>-13.848999999999998</v>
      </c>
    </row>
    <row r="17" spans="1:29" x14ac:dyDescent="0.25">
      <c r="A17" t="s">
        <v>38</v>
      </c>
      <c r="B17">
        <v>1</v>
      </c>
      <c r="C17">
        <v>0.05</v>
      </c>
      <c r="D17">
        <v>-8.1000000000000003E-2</v>
      </c>
      <c r="E17">
        <v>2.1019999999999999</v>
      </c>
      <c r="F17">
        <v>-3.8769999999999998</v>
      </c>
      <c r="G17">
        <v>-186</v>
      </c>
      <c r="H17">
        <v>22</v>
      </c>
      <c r="I17" s="8">
        <f t="shared" si="0"/>
        <v>-89.170999999999992</v>
      </c>
      <c r="K17" t="s">
        <v>40</v>
      </c>
      <c r="L17">
        <v>0</v>
      </c>
      <c r="M17">
        <v>0.05</v>
      </c>
      <c r="N17">
        <v>-1.4999999999999999E-2</v>
      </c>
      <c r="O17">
        <v>1.1439999999999999</v>
      </c>
      <c r="P17">
        <v>-1.3440000000000001</v>
      </c>
      <c r="Q17">
        <v>-26</v>
      </c>
      <c r="R17">
        <v>12</v>
      </c>
      <c r="S17" s="8">
        <f t="shared" si="1"/>
        <v>-16.128</v>
      </c>
      <c r="U17" t="s">
        <v>40</v>
      </c>
      <c r="V17">
        <v>1</v>
      </c>
      <c r="W17">
        <v>0.05</v>
      </c>
      <c r="X17">
        <v>-3.9E-2</v>
      </c>
      <c r="Y17">
        <v>0.98899999999999999</v>
      </c>
      <c r="Z17">
        <v>-3.923</v>
      </c>
      <c r="AA17">
        <v>-27</v>
      </c>
      <c r="AB17">
        <v>11</v>
      </c>
      <c r="AC17" s="8">
        <f t="shared" si="2"/>
        <v>-43.152999999999999</v>
      </c>
    </row>
    <row r="18" spans="1:29" x14ac:dyDescent="0.25">
      <c r="A18" t="s">
        <v>206</v>
      </c>
      <c r="B18">
        <v>1</v>
      </c>
      <c r="C18">
        <v>0.05</v>
      </c>
      <c r="D18">
        <v>-2.1000000000000001E-2</v>
      </c>
      <c r="E18">
        <v>1.143</v>
      </c>
      <c r="F18">
        <v>-1.798</v>
      </c>
      <c r="G18">
        <v>-147</v>
      </c>
      <c r="H18">
        <v>23</v>
      </c>
      <c r="I18" s="8">
        <f t="shared" si="0"/>
        <v>-41.353999999999999</v>
      </c>
      <c r="K18" t="s">
        <v>41</v>
      </c>
      <c r="L18">
        <v>1</v>
      </c>
      <c r="M18">
        <v>0.05</v>
      </c>
      <c r="N18">
        <v>-7.0000000000000001E-3</v>
      </c>
      <c r="O18">
        <v>0.25</v>
      </c>
      <c r="P18">
        <v>-2.85</v>
      </c>
      <c r="Q18">
        <v>-40</v>
      </c>
      <c r="R18">
        <v>12</v>
      </c>
      <c r="S18" s="8">
        <f t="shared" si="1"/>
        <v>-34.200000000000003</v>
      </c>
      <c r="U18" t="s">
        <v>41</v>
      </c>
      <c r="V18">
        <v>1</v>
      </c>
      <c r="W18">
        <v>0.05</v>
      </c>
      <c r="X18">
        <v>-7.0000000000000001E-3</v>
      </c>
      <c r="Y18">
        <v>0.222</v>
      </c>
      <c r="Z18">
        <v>-3.2730000000000001</v>
      </c>
      <c r="AA18">
        <v>-26</v>
      </c>
      <c r="AB18">
        <v>11</v>
      </c>
      <c r="AC18" s="8">
        <f t="shared" si="2"/>
        <v>-36.003</v>
      </c>
    </row>
    <row r="19" spans="1:29" x14ac:dyDescent="0.25">
      <c r="A19" t="s">
        <v>41</v>
      </c>
      <c r="B19">
        <v>1</v>
      </c>
      <c r="C19">
        <v>0.05</v>
      </c>
      <c r="D19">
        <v>-3.0000000000000001E-3</v>
      </c>
      <c r="E19">
        <v>0.23699999999999999</v>
      </c>
      <c r="F19">
        <v>-1.474</v>
      </c>
      <c r="G19">
        <v>-112</v>
      </c>
      <c r="H19">
        <v>23</v>
      </c>
      <c r="I19" s="8">
        <f t="shared" si="0"/>
        <v>-33.902000000000001</v>
      </c>
      <c r="K19" t="s">
        <v>42</v>
      </c>
      <c r="L19">
        <v>1</v>
      </c>
      <c r="M19">
        <v>0.05</v>
      </c>
      <c r="N19">
        <v>-7.1999999999999995E-2</v>
      </c>
      <c r="O19">
        <v>1.9690000000000001</v>
      </c>
      <c r="P19">
        <v>-3.6480000000000001</v>
      </c>
      <c r="Q19">
        <v>-46</v>
      </c>
      <c r="R19">
        <v>12</v>
      </c>
      <c r="S19" s="8">
        <f t="shared" si="1"/>
        <v>-43.776000000000003</v>
      </c>
      <c r="U19" t="s">
        <v>42</v>
      </c>
      <c r="V19">
        <v>0</v>
      </c>
      <c r="W19">
        <v>0.05</v>
      </c>
      <c r="X19">
        <v>-3.4000000000000002E-2</v>
      </c>
      <c r="Y19">
        <v>1.1970000000000001</v>
      </c>
      <c r="Z19">
        <v>-2.823</v>
      </c>
      <c r="AA19">
        <v>-19</v>
      </c>
      <c r="AB19">
        <v>11</v>
      </c>
      <c r="AC19" s="8">
        <f t="shared" si="2"/>
        <v>-31.053000000000001</v>
      </c>
    </row>
    <row r="20" spans="1:29" x14ac:dyDescent="0.25">
      <c r="A20" t="s">
        <v>42</v>
      </c>
      <c r="B20">
        <v>1</v>
      </c>
      <c r="C20">
        <v>0.05</v>
      </c>
      <c r="D20">
        <v>-0.04</v>
      </c>
      <c r="E20">
        <v>1.6990000000000001</v>
      </c>
      <c r="F20">
        <v>-2.3359999999999999</v>
      </c>
      <c r="G20">
        <v>-163</v>
      </c>
      <c r="H20">
        <v>23</v>
      </c>
      <c r="I20" s="8">
        <f t="shared" si="0"/>
        <v>-53.727999999999994</v>
      </c>
      <c r="K20" t="s">
        <v>19</v>
      </c>
      <c r="L20">
        <v>1</v>
      </c>
      <c r="M20">
        <v>0.05</v>
      </c>
      <c r="N20">
        <v>-0.129</v>
      </c>
      <c r="O20">
        <v>3.9430000000000001</v>
      </c>
      <c r="P20">
        <v>-3.2669999999999999</v>
      </c>
      <c r="Q20">
        <v>-41</v>
      </c>
      <c r="R20">
        <v>11</v>
      </c>
      <c r="S20" s="8">
        <f t="shared" si="1"/>
        <v>-39.204000000000001</v>
      </c>
      <c r="U20" t="s">
        <v>12</v>
      </c>
      <c r="V20">
        <v>0</v>
      </c>
      <c r="W20">
        <v>0.05</v>
      </c>
      <c r="X20">
        <v>4.8000000000000001E-2</v>
      </c>
      <c r="Y20">
        <v>1.698</v>
      </c>
      <c r="Z20">
        <v>2.847</v>
      </c>
      <c r="AA20">
        <v>13</v>
      </c>
      <c r="AB20">
        <v>11</v>
      </c>
      <c r="AC20" s="8">
        <f t="shared" si="2"/>
        <v>31.317</v>
      </c>
    </row>
    <row r="21" spans="1:29" x14ac:dyDescent="0.25">
      <c r="I21" s="8"/>
      <c r="K21" t="s">
        <v>45</v>
      </c>
      <c r="L21">
        <v>1</v>
      </c>
      <c r="M21">
        <v>0.05</v>
      </c>
      <c r="N21">
        <v>-0.191</v>
      </c>
      <c r="O21">
        <v>2.589</v>
      </c>
      <c r="P21">
        <v>-7.3689999999999998</v>
      </c>
      <c r="Q21">
        <v>-41</v>
      </c>
      <c r="R21">
        <v>11</v>
      </c>
      <c r="S21" s="8">
        <f t="shared" si="1"/>
        <v>-88.427999999999997</v>
      </c>
      <c r="U21" t="s">
        <v>11</v>
      </c>
      <c r="V21">
        <v>0</v>
      </c>
      <c r="W21">
        <v>0.05</v>
      </c>
      <c r="X21">
        <v>-2.1000000000000001E-2</v>
      </c>
      <c r="Y21">
        <v>2.0249999999999999</v>
      </c>
      <c r="Z21">
        <v>-1.0369999999999999</v>
      </c>
      <c r="AA21">
        <v>-13</v>
      </c>
      <c r="AB21">
        <v>11</v>
      </c>
      <c r="AC21" s="8">
        <f t="shared" si="2"/>
        <v>-11.407</v>
      </c>
    </row>
    <row r="22" spans="1:29" x14ac:dyDescent="0.25">
      <c r="I22" s="8"/>
      <c r="K22" t="s">
        <v>57</v>
      </c>
      <c r="L22">
        <v>0</v>
      </c>
      <c r="M22">
        <v>0.05</v>
      </c>
      <c r="N22">
        <v>-4.5999999999999999E-2</v>
      </c>
      <c r="O22">
        <v>1.1379999999999999</v>
      </c>
      <c r="P22">
        <v>-4.0839999999999996</v>
      </c>
      <c r="Q22">
        <v>-25</v>
      </c>
      <c r="R22">
        <v>11</v>
      </c>
      <c r="S22" s="8">
        <f t="shared" si="1"/>
        <v>-49.007999999999996</v>
      </c>
      <c r="U22" t="s">
        <v>46</v>
      </c>
      <c r="V22">
        <v>0</v>
      </c>
      <c r="W22">
        <v>0.05</v>
      </c>
      <c r="X22">
        <v>0.10100000000000001</v>
      </c>
      <c r="Y22">
        <v>0.496</v>
      </c>
      <c r="Z22">
        <v>20.321999999999999</v>
      </c>
      <c r="AA22">
        <v>21</v>
      </c>
      <c r="AB22">
        <v>11</v>
      </c>
      <c r="AC22" s="8">
        <f t="shared" si="2"/>
        <v>223.542</v>
      </c>
    </row>
    <row r="23" spans="1:29" x14ac:dyDescent="0.25">
      <c r="I23" s="8"/>
      <c r="K23" t="s">
        <v>116</v>
      </c>
      <c r="L23">
        <v>0</v>
      </c>
      <c r="M23">
        <v>0.05</v>
      </c>
      <c r="N23">
        <v>-2.5000000000000001E-2</v>
      </c>
      <c r="O23">
        <v>1.5389999999999999</v>
      </c>
      <c r="P23">
        <v>-1.6080000000000001</v>
      </c>
      <c r="Q23">
        <v>-24</v>
      </c>
      <c r="R23">
        <v>12</v>
      </c>
      <c r="S23" s="8">
        <f t="shared" si="1"/>
        <v>-19.295999999999999</v>
      </c>
      <c r="U23" t="s">
        <v>47</v>
      </c>
      <c r="V23">
        <v>0</v>
      </c>
      <c r="W23">
        <v>0.05</v>
      </c>
      <c r="X23">
        <v>0.11899999999999999</v>
      </c>
      <c r="Y23">
        <v>0.80600000000000005</v>
      </c>
      <c r="Z23">
        <v>14.763999999999999</v>
      </c>
      <c r="AA23">
        <v>19</v>
      </c>
      <c r="AB23">
        <v>11</v>
      </c>
      <c r="AC23" s="8">
        <f t="shared" si="2"/>
        <v>162.404</v>
      </c>
    </row>
    <row r="24" spans="1:29" x14ac:dyDescent="0.25">
      <c r="I24" s="8"/>
      <c r="S24" s="8"/>
      <c r="U24" t="s">
        <v>48</v>
      </c>
      <c r="V24">
        <v>0</v>
      </c>
      <c r="W24">
        <v>0.05</v>
      </c>
      <c r="X24">
        <v>-0.03</v>
      </c>
      <c r="Y24">
        <v>1.1930000000000001</v>
      </c>
      <c r="Z24">
        <v>-2.5150000000000001</v>
      </c>
      <c r="AA24">
        <v>-9</v>
      </c>
      <c r="AB24">
        <v>11</v>
      </c>
      <c r="AC24" s="8">
        <f t="shared" si="2"/>
        <v>-27.665000000000003</v>
      </c>
    </row>
    <row r="25" spans="1:29" x14ac:dyDescent="0.25">
      <c r="I25" s="8"/>
      <c r="S25" s="8"/>
      <c r="U25" t="s">
        <v>49</v>
      </c>
      <c r="V25">
        <v>0</v>
      </c>
      <c r="W25">
        <v>0.05</v>
      </c>
      <c r="X25">
        <v>1.2999999999999999E-2</v>
      </c>
      <c r="Y25">
        <v>1.3440000000000001</v>
      </c>
      <c r="Z25">
        <v>0.98199999999999998</v>
      </c>
      <c r="AA25">
        <v>15</v>
      </c>
      <c r="AB25">
        <v>11</v>
      </c>
      <c r="AC25" s="8">
        <f t="shared" si="2"/>
        <v>10.802</v>
      </c>
    </row>
    <row r="26" spans="1:29" x14ac:dyDescent="0.25">
      <c r="I26" s="8"/>
      <c r="S26" s="8"/>
      <c r="U26" t="s">
        <v>50</v>
      </c>
      <c r="V26">
        <v>0</v>
      </c>
      <c r="W26">
        <v>0.05</v>
      </c>
      <c r="X26">
        <v>5.8000000000000003E-2</v>
      </c>
      <c r="Y26">
        <v>0.88200000000000001</v>
      </c>
      <c r="Z26">
        <v>6.5759999999999996</v>
      </c>
      <c r="AA26">
        <v>13</v>
      </c>
      <c r="AB26">
        <v>11</v>
      </c>
      <c r="AC26" s="8">
        <f t="shared" si="2"/>
        <v>72.335999999999999</v>
      </c>
    </row>
    <row r="27" spans="1:29" x14ac:dyDescent="0.25">
      <c r="I27" s="8"/>
      <c r="S27" s="8"/>
      <c r="U27" t="s">
        <v>51</v>
      </c>
      <c r="V27">
        <v>0</v>
      </c>
      <c r="W27">
        <v>0.05</v>
      </c>
      <c r="X27">
        <v>-4.5999999999999999E-2</v>
      </c>
      <c r="Y27">
        <v>1.7669999999999999</v>
      </c>
      <c r="Z27">
        <v>-2.6030000000000002</v>
      </c>
      <c r="AA27">
        <v>-25</v>
      </c>
      <c r="AB27">
        <v>11</v>
      </c>
      <c r="AC27" s="8">
        <f t="shared" si="2"/>
        <v>-28.633000000000003</v>
      </c>
    </row>
    <row r="28" spans="1:29" x14ac:dyDescent="0.25">
      <c r="I28" s="8"/>
      <c r="S28" s="8"/>
      <c r="U28" t="s">
        <v>52</v>
      </c>
      <c r="V28">
        <v>0</v>
      </c>
      <c r="W28">
        <v>0.05</v>
      </c>
      <c r="X28">
        <v>-5.8999999999999997E-2</v>
      </c>
      <c r="Y28">
        <v>1.413</v>
      </c>
      <c r="Z28">
        <v>-4.1760000000000002</v>
      </c>
      <c r="AA28">
        <v>-13</v>
      </c>
      <c r="AB28">
        <v>11</v>
      </c>
      <c r="AC28" s="8">
        <f t="shared" si="2"/>
        <v>-45.936</v>
      </c>
    </row>
    <row r="29" spans="1:29" x14ac:dyDescent="0.25">
      <c r="I29" s="8"/>
      <c r="S29" s="8"/>
      <c r="U29" t="s">
        <v>53</v>
      </c>
      <c r="V29">
        <v>0</v>
      </c>
      <c r="W29">
        <v>0.05</v>
      </c>
      <c r="X29">
        <v>-0.17699999999999999</v>
      </c>
      <c r="Y29">
        <v>5.2080000000000002</v>
      </c>
      <c r="Z29">
        <v>-3.4079999999999999</v>
      </c>
      <c r="AA29">
        <v>-7</v>
      </c>
      <c r="AB29">
        <v>11</v>
      </c>
      <c r="AC29" s="8">
        <f t="shared" si="2"/>
        <v>-37.488</v>
      </c>
    </row>
    <row r="30" spans="1:29" x14ac:dyDescent="0.25">
      <c r="I30" s="8"/>
      <c r="S30" s="8"/>
      <c r="U30" t="s">
        <v>54</v>
      </c>
      <c r="V30">
        <v>1</v>
      </c>
      <c r="W30">
        <v>0.05</v>
      </c>
      <c r="X30">
        <v>7.0000000000000007E-2</v>
      </c>
      <c r="Y30">
        <v>1.006</v>
      </c>
      <c r="Z30">
        <v>6.9249999999999998</v>
      </c>
      <c r="AA30">
        <v>29</v>
      </c>
      <c r="AB30">
        <v>11</v>
      </c>
      <c r="AC30" s="8">
        <f t="shared" si="2"/>
        <v>76.174999999999997</v>
      </c>
    </row>
    <row r="31" spans="1:29" x14ac:dyDescent="0.25">
      <c r="I31" s="8"/>
      <c r="S31" s="8"/>
      <c r="U31" t="s">
        <v>55</v>
      </c>
      <c r="V31">
        <v>0</v>
      </c>
      <c r="W31">
        <v>0.05</v>
      </c>
      <c r="X31">
        <v>-1E-3</v>
      </c>
      <c r="Y31">
        <v>0.112</v>
      </c>
      <c r="Z31">
        <v>-0.59699999999999998</v>
      </c>
      <c r="AA31">
        <v>-10</v>
      </c>
      <c r="AB31">
        <v>11</v>
      </c>
      <c r="AC31" s="8">
        <f t="shared" si="2"/>
        <v>-6.5670000000000002</v>
      </c>
    </row>
    <row r="32" spans="1:29" x14ac:dyDescent="0.25">
      <c r="I32" s="8"/>
      <c r="S32" s="8"/>
      <c r="U32" t="s">
        <v>185</v>
      </c>
      <c r="V32">
        <v>0</v>
      </c>
      <c r="W32">
        <v>0.05</v>
      </c>
      <c r="X32">
        <v>3.9E-2</v>
      </c>
      <c r="Y32">
        <v>2.4990000000000001</v>
      </c>
      <c r="Z32">
        <v>1.5529999999999999</v>
      </c>
      <c r="AA32">
        <v>13</v>
      </c>
      <c r="AB32">
        <v>11</v>
      </c>
      <c r="AC32" s="8">
        <f t="shared" si="2"/>
        <v>17.082999999999998</v>
      </c>
    </row>
    <row r="33" spans="9:29" x14ac:dyDescent="0.25">
      <c r="I33" s="8"/>
      <c r="S33" s="8"/>
      <c r="U33" t="s">
        <v>37</v>
      </c>
      <c r="V33">
        <v>0</v>
      </c>
      <c r="W33">
        <v>0.05</v>
      </c>
      <c r="X33">
        <v>1.2999999999999999E-2</v>
      </c>
      <c r="Y33">
        <v>2.87</v>
      </c>
      <c r="Z33">
        <v>0.46</v>
      </c>
      <c r="AA33">
        <v>7</v>
      </c>
      <c r="AB33">
        <v>11</v>
      </c>
      <c r="AC33" s="8">
        <f t="shared" si="2"/>
        <v>5.0600000000000005</v>
      </c>
    </row>
    <row r="34" spans="9:29" x14ac:dyDescent="0.25">
      <c r="I34" s="8"/>
      <c r="S34" s="8"/>
      <c r="U34" t="s">
        <v>66</v>
      </c>
      <c r="V34">
        <v>0</v>
      </c>
      <c r="W34">
        <v>0.05</v>
      </c>
      <c r="X34">
        <v>-2.1000000000000001E-2</v>
      </c>
      <c r="Y34">
        <v>1.5109999999999999</v>
      </c>
      <c r="Z34">
        <v>-1.401</v>
      </c>
      <c r="AA34">
        <v>-13</v>
      </c>
      <c r="AB34">
        <v>11</v>
      </c>
      <c r="AC34" s="8">
        <f t="shared" si="2"/>
        <v>-15.411</v>
      </c>
    </row>
    <row r="35" spans="9:29" x14ac:dyDescent="0.25">
      <c r="I35" s="8"/>
      <c r="S35" s="8"/>
      <c r="U35" t="s">
        <v>67</v>
      </c>
      <c r="V35">
        <v>0</v>
      </c>
      <c r="W35">
        <v>0.05</v>
      </c>
      <c r="X35">
        <v>9.4E-2</v>
      </c>
      <c r="Y35">
        <v>1.216</v>
      </c>
      <c r="Z35">
        <v>7.7080000000000002</v>
      </c>
      <c r="AA35">
        <v>25</v>
      </c>
      <c r="AB35">
        <v>11</v>
      </c>
      <c r="AC35" s="8">
        <f t="shared" si="2"/>
        <v>84.787999999999997</v>
      </c>
    </row>
    <row r="36" spans="9:29" x14ac:dyDescent="0.25">
      <c r="I36" s="8"/>
      <c r="S36" s="8"/>
      <c r="U36" t="s">
        <v>72</v>
      </c>
      <c r="V36">
        <v>0</v>
      </c>
      <c r="W36">
        <v>0.05</v>
      </c>
      <c r="X36">
        <v>-8.0000000000000002E-3</v>
      </c>
      <c r="Y36">
        <v>1.054</v>
      </c>
      <c r="Z36">
        <v>-0.75900000000000001</v>
      </c>
      <c r="AA36">
        <v>-11</v>
      </c>
      <c r="AB36">
        <v>11</v>
      </c>
      <c r="AC36" s="8">
        <f t="shared" si="2"/>
        <v>-8.3490000000000002</v>
      </c>
    </row>
    <row r="37" spans="9:29" x14ac:dyDescent="0.25">
      <c r="I37" s="8"/>
      <c r="S37" s="8"/>
      <c r="AC37" s="8"/>
    </row>
    <row r="38" spans="9:29" x14ac:dyDescent="0.25">
      <c r="I38" s="8"/>
      <c r="S38" s="8"/>
      <c r="AC38" s="8"/>
    </row>
    <row r="39" spans="9:29" x14ac:dyDescent="0.25">
      <c r="AC39" s="8"/>
    </row>
    <row r="40" spans="9:29" x14ac:dyDescent="0.25">
      <c r="I40" s="8"/>
      <c r="S40" s="8"/>
      <c r="AC40" s="8"/>
    </row>
    <row r="41" spans="9:29" x14ac:dyDescent="0.25">
      <c r="I41" s="8"/>
      <c r="S41" s="8"/>
      <c r="AC41" s="8"/>
    </row>
    <row r="42" spans="9:29" x14ac:dyDescent="0.25">
      <c r="I42" s="8"/>
      <c r="S42" s="8"/>
      <c r="AC42" s="8"/>
    </row>
    <row r="43" spans="9:29" x14ac:dyDescent="0.25">
      <c r="I43" s="8"/>
      <c r="S43" s="8"/>
      <c r="AC43" s="8"/>
    </row>
    <row r="44" spans="9:29" x14ac:dyDescent="0.25">
      <c r="I44" s="8"/>
      <c r="S44" s="8"/>
      <c r="AC44" s="8"/>
    </row>
    <row r="45" spans="9:29" x14ac:dyDescent="0.25">
      <c r="I45" s="8"/>
      <c r="S45" s="8"/>
      <c r="AC45" s="8"/>
    </row>
    <row r="46" spans="9:29" x14ac:dyDescent="0.25">
      <c r="S46" s="8"/>
      <c r="AC46" s="8"/>
    </row>
    <row r="47" spans="9:29" x14ac:dyDescent="0.25">
      <c r="S47" s="8"/>
      <c r="AC47" s="8"/>
    </row>
    <row r="48" spans="9:29" x14ac:dyDescent="0.25">
      <c r="S48" s="8"/>
      <c r="AC48" s="8"/>
    </row>
    <row r="49" spans="19:29" x14ac:dyDescent="0.25">
      <c r="S49" s="8"/>
      <c r="AC49" s="8"/>
    </row>
    <row r="50" spans="19:29" x14ac:dyDescent="0.25">
      <c r="S50" s="8"/>
      <c r="AC50" s="8"/>
    </row>
    <row r="51" spans="19:29" x14ac:dyDescent="0.25">
      <c r="S51" s="8"/>
      <c r="AC51" s="8"/>
    </row>
    <row r="52" spans="19:29" x14ac:dyDescent="0.25">
      <c r="S52" s="8"/>
      <c r="AC52" s="8"/>
    </row>
    <row r="53" spans="19:29" x14ac:dyDescent="0.25">
      <c r="S53" s="8"/>
      <c r="AC53" s="8"/>
    </row>
    <row r="54" spans="19:29" x14ac:dyDescent="0.25">
      <c r="S54" s="8"/>
      <c r="AC54" s="8"/>
    </row>
    <row r="55" spans="19:29" x14ac:dyDescent="0.25">
      <c r="S55" s="8"/>
      <c r="AC55" s="8"/>
    </row>
    <row r="56" spans="19:29" x14ac:dyDescent="0.25">
      <c r="S56" s="8"/>
      <c r="AC56" s="8"/>
    </row>
    <row r="57" spans="19:29" x14ac:dyDescent="0.25">
      <c r="S57" s="8"/>
      <c r="AC57" s="8"/>
    </row>
    <row r="58" spans="19:29" x14ac:dyDescent="0.25">
      <c r="S58" s="8"/>
      <c r="AC58" s="8"/>
    </row>
    <row r="59" spans="19:29" x14ac:dyDescent="0.25">
      <c r="S59" s="8"/>
      <c r="AC59" s="8"/>
    </row>
    <row r="60" spans="19:29" x14ac:dyDescent="0.25">
      <c r="AC60" s="8"/>
    </row>
    <row r="61" spans="19:29" x14ac:dyDescent="0.25">
      <c r="AC61" s="8"/>
    </row>
    <row r="62" spans="19:29" x14ac:dyDescent="0.25">
      <c r="AC62" s="8"/>
    </row>
    <row r="63" spans="19:29" x14ac:dyDescent="0.25">
      <c r="AC63" s="8"/>
    </row>
    <row r="64" spans="19:29" x14ac:dyDescent="0.25">
      <c r="AC64" s="8"/>
    </row>
    <row r="65" spans="29:29" x14ac:dyDescent="0.25">
      <c r="AC65" s="8"/>
    </row>
    <row r="66" spans="29:29" x14ac:dyDescent="0.25">
      <c r="AC66" s="8"/>
    </row>
    <row r="67" spans="29:29" x14ac:dyDescent="0.25">
      <c r="AC67" s="8"/>
    </row>
    <row r="68" spans="29:29" x14ac:dyDescent="0.25">
      <c r="AC68" s="8"/>
    </row>
    <row r="69" spans="29:29" x14ac:dyDescent="0.25">
      <c r="AC69" s="8"/>
    </row>
    <row r="70" spans="29:29" x14ac:dyDescent="0.25">
      <c r="AC70" s="8"/>
    </row>
    <row r="71" spans="29:29" x14ac:dyDescent="0.25">
      <c r="AC71" s="8"/>
    </row>
    <row r="72" spans="29:29" x14ac:dyDescent="0.25">
      <c r="AC72" s="8"/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7"/>
  <sheetViews>
    <sheetView topLeftCell="AG1" zoomScale="70" zoomScaleNormal="70" workbookViewId="0">
      <selection activeCell="AW3" sqref="AW3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242</v>
      </c>
      <c r="B1" s="19"/>
      <c r="C1" s="19"/>
      <c r="D1" s="19"/>
      <c r="E1" s="19"/>
      <c r="F1" s="19"/>
      <c r="G1" s="19"/>
      <c r="H1" s="19"/>
      <c r="I1" s="19"/>
      <c r="K1" s="23" t="s">
        <v>243</v>
      </c>
      <c r="L1" s="23"/>
      <c r="M1" s="23"/>
      <c r="N1" s="23"/>
      <c r="O1" s="23"/>
      <c r="P1" s="23"/>
      <c r="Q1" s="23"/>
      <c r="R1" s="23"/>
      <c r="S1" s="23"/>
      <c r="U1" s="23" t="s">
        <v>241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240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239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78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238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s="28" t="str">
        <f>+sumNH4_year!A3</f>
        <v>CZ0003R</v>
      </c>
      <c r="B3" s="28">
        <f>+sumNH4_year!B3</f>
        <v>1</v>
      </c>
      <c r="C3" s="28">
        <f>+sumNH4_year!C3</f>
        <v>0.05</v>
      </c>
      <c r="D3" s="28">
        <f>+sumNH4_year!D3</f>
        <v>-0.13600000000000001</v>
      </c>
      <c r="E3" s="28">
        <f>+sumNH4_year!E3</f>
        <v>4.5129999999999999</v>
      </c>
      <c r="F3" s="28">
        <f>+sumNH4_year!F3</f>
        <v>-3.01</v>
      </c>
      <c r="G3" s="28">
        <f>+sumNH4_year!G3</f>
        <v>-176</v>
      </c>
      <c r="H3" s="28">
        <f>+sumNH4_year!H3</f>
        <v>23</v>
      </c>
      <c r="I3" s="28">
        <f>+sumNH4_year!I3</f>
        <v>-69.22999999999999</v>
      </c>
      <c r="J3" s="28"/>
      <c r="K3" s="28" t="s">
        <v>13</v>
      </c>
      <c r="L3" s="31">
        <v>0</v>
      </c>
      <c r="M3" s="29">
        <v>0.05</v>
      </c>
      <c r="N3" s="28">
        <v>-6.2E-2</v>
      </c>
      <c r="O3" s="29">
        <v>3.742</v>
      </c>
      <c r="P3" s="28">
        <v>-1.647</v>
      </c>
      <c r="Q3" s="8">
        <v>-64</v>
      </c>
      <c r="R3" s="28">
        <v>21</v>
      </c>
      <c r="S3" s="8">
        <f>+P3*23</f>
        <v>-37.881</v>
      </c>
      <c r="U3" s="28" t="s">
        <v>13</v>
      </c>
      <c r="V3" s="31">
        <v>1</v>
      </c>
      <c r="W3" s="29">
        <v>0.05</v>
      </c>
      <c r="X3" s="28">
        <v>-0.13</v>
      </c>
      <c r="Y3" s="29">
        <v>4.38</v>
      </c>
      <c r="Z3" s="28">
        <v>-2.9710000000000001</v>
      </c>
      <c r="AA3" s="8">
        <v>-128</v>
      </c>
      <c r="AB3" s="28">
        <v>20</v>
      </c>
      <c r="AC3" s="8">
        <f t="shared" ref="AC3:AC20" si="0">+Z3*23</f>
        <v>-68.332999999999998</v>
      </c>
      <c r="AD3" s="28"/>
      <c r="AE3" t="s">
        <v>13</v>
      </c>
      <c r="AF3" s="25">
        <v>1</v>
      </c>
      <c r="AG3" s="25">
        <v>0.05</v>
      </c>
      <c r="AH3" s="8">
        <v>-0.114</v>
      </c>
      <c r="AI3">
        <v>4.3520000000000003</v>
      </c>
      <c r="AJ3" s="8">
        <v>-2.6120000000000001</v>
      </c>
      <c r="AK3">
        <v>-131</v>
      </c>
      <c r="AL3" s="8">
        <v>22</v>
      </c>
      <c r="AM3" s="8">
        <f t="shared" ref="AM3:AM20" si="1">+AJ3*23</f>
        <v>-60.076000000000001</v>
      </c>
      <c r="AN3" s="28"/>
      <c r="AO3" s="2" t="s">
        <v>13</v>
      </c>
      <c r="AP3" s="28">
        <v>1</v>
      </c>
      <c r="AQ3" s="29">
        <v>0.05</v>
      </c>
      <c r="AR3" s="28">
        <v>-0.10199999999999999</v>
      </c>
      <c r="AS3" s="29">
        <v>3.964</v>
      </c>
      <c r="AT3" s="28">
        <v>-2.5750000000000002</v>
      </c>
      <c r="AU3" s="8">
        <v>-122</v>
      </c>
      <c r="AV3" s="28">
        <v>21</v>
      </c>
      <c r="AW3" s="8">
        <f t="shared" ref="AW3:AW20" si="2">+AT3*23</f>
        <v>-59.225000000000001</v>
      </c>
      <c r="AY3" s="2" t="s">
        <v>80</v>
      </c>
      <c r="AZ3" s="2">
        <f>+COUNTA(A3:A41)</f>
        <v>18</v>
      </c>
      <c r="BA3" s="2">
        <f>+COUNTA(K3:K43)</f>
        <v>18</v>
      </c>
      <c r="BB3" s="2">
        <f>+COUNTA(U3:U43)</f>
        <v>18</v>
      </c>
      <c r="BC3" s="2">
        <f>+COUNTA(AE3:AE43)</f>
        <v>18</v>
      </c>
      <c r="BD3" s="2">
        <f>+COUNTA(AO3:AO43)</f>
        <v>18</v>
      </c>
    </row>
    <row r="4" spans="1:56" x14ac:dyDescent="0.25">
      <c r="A4" s="28" t="str">
        <f>+sumNH4_year!A4</f>
        <v>DK0003R</v>
      </c>
      <c r="B4" s="28">
        <f>+sumNH4_year!B4</f>
        <v>1</v>
      </c>
      <c r="C4" s="28">
        <f>+sumNH4_year!C4</f>
        <v>0.05</v>
      </c>
      <c r="D4" s="28">
        <f>+sumNH4_year!D4</f>
        <v>-0.11</v>
      </c>
      <c r="E4" s="28">
        <f>+sumNH4_year!E4</f>
        <v>3.8959999999999999</v>
      </c>
      <c r="F4" s="28">
        <f>+sumNH4_year!F4</f>
        <v>-2.8180000000000001</v>
      </c>
      <c r="G4" s="28">
        <f>+sumNH4_year!G4</f>
        <v>-183</v>
      </c>
      <c r="H4" s="28">
        <f>+sumNH4_year!H4</f>
        <v>22</v>
      </c>
      <c r="I4" s="28">
        <f>+sumNH4_year!I4</f>
        <v>-64.814000000000007</v>
      </c>
      <c r="J4" s="28"/>
      <c r="K4" s="28" t="s">
        <v>18</v>
      </c>
      <c r="L4" s="31">
        <v>1</v>
      </c>
      <c r="M4" s="29">
        <v>0.05</v>
      </c>
      <c r="N4" s="28">
        <v>-7.5999999999999998E-2</v>
      </c>
      <c r="O4" s="29">
        <v>4.54</v>
      </c>
      <c r="P4" s="28">
        <v>-1.6839999999999999</v>
      </c>
      <c r="Q4" s="8">
        <v>-103</v>
      </c>
      <c r="R4" s="28">
        <v>22</v>
      </c>
      <c r="S4" s="8">
        <f t="shared" ref="S4:S20" si="3">+P4*23</f>
        <v>-38.731999999999999</v>
      </c>
      <c r="U4" s="28" t="s">
        <v>18</v>
      </c>
      <c r="V4" s="31">
        <v>1</v>
      </c>
      <c r="W4" s="29">
        <v>0.05</v>
      </c>
      <c r="X4" s="28">
        <v>-0.126</v>
      </c>
      <c r="Y4" s="29">
        <v>4.173</v>
      </c>
      <c r="Z4" s="28">
        <v>-3.01</v>
      </c>
      <c r="AA4" s="8">
        <v>-138</v>
      </c>
      <c r="AB4" s="28">
        <v>20</v>
      </c>
      <c r="AC4" s="8">
        <f t="shared" si="0"/>
        <v>-69.22999999999999</v>
      </c>
      <c r="AD4" s="28"/>
      <c r="AE4" t="s">
        <v>18</v>
      </c>
      <c r="AF4" s="25">
        <v>1</v>
      </c>
      <c r="AG4" s="25">
        <v>0.05</v>
      </c>
      <c r="AH4" s="8">
        <v>-0.126</v>
      </c>
      <c r="AI4">
        <v>3.649</v>
      </c>
      <c r="AJ4" s="8">
        <v>-3.444</v>
      </c>
      <c r="AK4">
        <v>-176</v>
      </c>
      <c r="AL4" s="8">
        <v>21</v>
      </c>
      <c r="AM4" s="8">
        <f t="shared" si="1"/>
        <v>-79.212000000000003</v>
      </c>
      <c r="AN4" s="28"/>
      <c r="AO4" s="2" t="s">
        <v>18</v>
      </c>
      <c r="AP4" s="31">
        <v>1</v>
      </c>
      <c r="AQ4" s="29">
        <v>0.05</v>
      </c>
      <c r="AR4" s="28">
        <v>-0.125</v>
      </c>
      <c r="AS4" s="29">
        <v>3.641</v>
      </c>
      <c r="AT4" s="28">
        <v>-3.4249999999999998</v>
      </c>
      <c r="AU4" s="8">
        <v>-164</v>
      </c>
      <c r="AV4" s="28">
        <v>21</v>
      </c>
      <c r="AW4" s="8">
        <f t="shared" si="2"/>
        <v>-78.774999999999991</v>
      </c>
      <c r="AY4" s="2" t="s">
        <v>85</v>
      </c>
      <c r="AZ4" s="6">
        <f>+AVERAGE(I3:I41)</f>
        <v>-10.456055555555553</v>
      </c>
      <c r="BA4" s="6">
        <f>+AVERAGE(S3:S43)</f>
        <v>-21.571444444444442</v>
      </c>
      <c r="BB4" s="6">
        <f>+AVERAGE(AC3:AC43)</f>
        <v>-19.7225</v>
      </c>
      <c r="BC4" s="6">
        <f>+AVERAGE(AM3:AM43)</f>
        <v>2.1134444444444371</v>
      </c>
      <c r="BD4" s="6">
        <f>+AVERAGE(AW3:AW43)</f>
        <v>4.8159444444444439</v>
      </c>
    </row>
    <row r="5" spans="1:56" x14ac:dyDescent="0.25">
      <c r="A5" s="28" t="str">
        <f>+sumNH4_year!A5</f>
        <v>DK0008R</v>
      </c>
      <c r="B5" s="28">
        <f>+sumNH4_year!B5</f>
        <v>1</v>
      </c>
      <c r="C5" s="28">
        <f>+sumNH4_year!C5</f>
        <v>0.05</v>
      </c>
      <c r="D5" s="28">
        <f>+sumNH4_year!D5</f>
        <v>-4.7E-2</v>
      </c>
      <c r="E5" s="28">
        <f>+sumNH4_year!E5</f>
        <v>1.8520000000000001</v>
      </c>
      <c r="F5" s="28">
        <f>+sumNH4_year!F5</f>
        <v>-2.524</v>
      </c>
      <c r="G5" s="28">
        <f>+sumNH4_year!G5</f>
        <v>-165</v>
      </c>
      <c r="H5" s="28">
        <f>+sumNH4_year!H5</f>
        <v>22</v>
      </c>
      <c r="I5" s="28">
        <f>+sumNH4_year!I5</f>
        <v>-58.052</v>
      </c>
      <c r="J5" s="28"/>
      <c r="K5" s="28" t="s">
        <v>20</v>
      </c>
      <c r="L5" s="31">
        <v>1</v>
      </c>
      <c r="M5" s="29">
        <v>0.05</v>
      </c>
      <c r="N5" s="28">
        <v>-5.3999999999999999E-2</v>
      </c>
      <c r="O5" s="29">
        <v>2.419</v>
      </c>
      <c r="P5" s="28">
        <v>-2.2280000000000002</v>
      </c>
      <c r="Q5" s="8">
        <v>-121</v>
      </c>
      <c r="R5" s="28">
        <v>22</v>
      </c>
      <c r="S5" s="8">
        <f t="shared" si="3"/>
        <v>-51.244000000000007</v>
      </c>
      <c r="U5" s="28" t="s">
        <v>20</v>
      </c>
      <c r="V5" s="31">
        <v>1</v>
      </c>
      <c r="W5" s="29">
        <v>0.05</v>
      </c>
      <c r="X5" s="28">
        <v>-4.5999999999999999E-2</v>
      </c>
      <c r="Y5" s="29">
        <v>1.7030000000000001</v>
      </c>
      <c r="Z5" s="28">
        <v>-2.7050000000000001</v>
      </c>
      <c r="AA5" s="8">
        <v>-157</v>
      </c>
      <c r="AB5" s="28">
        <v>22</v>
      </c>
      <c r="AC5" s="8">
        <f t="shared" si="0"/>
        <v>-62.215000000000003</v>
      </c>
      <c r="AD5" s="28"/>
      <c r="AE5" t="s">
        <v>20</v>
      </c>
      <c r="AF5" s="25">
        <v>1</v>
      </c>
      <c r="AG5" s="25">
        <v>0.05</v>
      </c>
      <c r="AH5" s="8">
        <v>-3.7999999999999999E-2</v>
      </c>
      <c r="AI5">
        <v>1.6439999999999999</v>
      </c>
      <c r="AJ5" s="8">
        <v>-2.3410000000000002</v>
      </c>
      <c r="AK5">
        <v>-109</v>
      </c>
      <c r="AL5" s="8">
        <v>22</v>
      </c>
      <c r="AM5" s="8">
        <f t="shared" si="1"/>
        <v>-53.843000000000004</v>
      </c>
      <c r="AN5" s="28"/>
      <c r="AO5" s="28" t="s">
        <v>20</v>
      </c>
      <c r="AP5" s="31">
        <v>1</v>
      </c>
      <c r="AQ5" s="29">
        <v>0.05</v>
      </c>
      <c r="AR5" s="28">
        <v>-4.3999999999999997E-2</v>
      </c>
      <c r="AS5" s="29">
        <v>1.669</v>
      </c>
      <c r="AT5" s="28">
        <v>-2.61</v>
      </c>
      <c r="AU5" s="8">
        <v>-104</v>
      </c>
      <c r="AV5" s="28">
        <v>21</v>
      </c>
      <c r="AW5" s="8">
        <f t="shared" si="2"/>
        <v>-60.029999999999994</v>
      </c>
      <c r="AY5" s="2" t="s">
        <v>86</v>
      </c>
      <c r="AZ5" s="7">
        <f>+STDEV(I3:I41)</f>
        <v>107.02138212661453</v>
      </c>
      <c r="BA5" s="7">
        <f>+STDEV(S3:S43)</f>
        <v>60.213159128727312</v>
      </c>
      <c r="BB5" s="7">
        <f>+STDEV(S3:S43)</f>
        <v>60.213159128727312</v>
      </c>
      <c r="BC5" s="7">
        <f>+STDEV(AM3:AM43)</f>
        <v>161.14836723752509</v>
      </c>
      <c r="BD5" s="7">
        <f>+STDEV(AW3:AW43)</f>
        <v>166.95909577620651</v>
      </c>
    </row>
    <row r="6" spans="1:56" x14ac:dyDescent="0.25">
      <c r="A6" s="28" t="str">
        <f>+sumNH4_year!A6</f>
        <v>FI0004</v>
      </c>
      <c r="B6" s="28">
        <f>+sumNH4_year!B6</f>
        <v>1</v>
      </c>
      <c r="C6" s="28">
        <f>+sumNH4_year!C6</f>
        <v>0.05</v>
      </c>
      <c r="D6" s="28">
        <f>+sumNH4_year!D6</f>
        <v>-1.2E-2</v>
      </c>
      <c r="E6" s="28">
        <f>+sumNH4_year!E6</f>
        <v>0.52</v>
      </c>
      <c r="F6" s="28">
        <f>+sumNH4_year!F6</f>
        <v>-2.3820000000000001</v>
      </c>
      <c r="G6" s="28">
        <f>+sumNH4_year!G6</f>
        <v>-172</v>
      </c>
      <c r="H6" s="28">
        <f>+sumNH4_year!H6</f>
        <v>22</v>
      </c>
      <c r="I6" s="28">
        <f>+sumNH4_year!I6</f>
        <v>-54.786000000000001</v>
      </c>
      <c r="J6" s="28"/>
      <c r="K6" s="28" t="s">
        <v>107</v>
      </c>
      <c r="L6" s="31">
        <v>1</v>
      </c>
      <c r="M6" s="29">
        <v>0.05</v>
      </c>
      <c r="N6" s="28">
        <v>-1.4999999999999999E-2</v>
      </c>
      <c r="O6" s="29">
        <v>0.61499999999999999</v>
      </c>
      <c r="P6" s="28">
        <v>-2.3780000000000001</v>
      </c>
      <c r="Q6" s="8">
        <v>-141</v>
      </c>
      <c r="R6" s="28">
        <v>23</v>
      </c>
      <c r="S6" s="8">
        <f t="shared" si="3"/>
        <v>-54.694000000000003</v>
      </c>
      <c r="U6" s="28" t="s">
        <v>107</v>
      </c>
      <c r="V6" s="31">
        <v>1</v>
      </c>
      <c r="W6" s="29">
        <v>0.05</v>
      </c>
      <c r="X6" s="28">
        <v>-2.4E-2</v>
      </c>
      <c r="Y6" s="29">
        <v>0.72199999999999998</v>
      </c>
      <c r="Z6" s="28">
        <v>-3.331</v>
      </c>
      <c r="AA6" s="8">
        <v>-169</v>
      </c>
      <c r="AB6" s="28">
        <v>23</v>
      </c>
      <c r="AC6" s="8">
        <f t="shared" si="0"/>
        <v>-76.613</v>
      </c>
      <c r="AD6" s="28"/>
      <c r="AE6" t="s">
        <v>107</v>
      </c>
      <c r="AF6" s="25">
        <v>1</v>
      </c>
      <c r="AG6" s="25">
        <v>0.05</v>
      </c>
      <c r="AH6" s="8">
        <v>-1.2E-2</v>
      </c>
      <c r="AI6">
        <v>0.46500000000000002</v>
      </c>
      <c r="AJ6" s="8">
        <v>-2.5289999999999999</v>
      </c>
      <c r="AK6">
        <v>-145</v>
      </c>
      <c r="AL6" s="8">
        <v>23</v>
      </c>
      <c r="AM6" s="8">
        <f t="shared" si="1"/>
        <v>-58.167000000000002</v>
      </c>
      <c r="AN6" s="28"/>
      <c r="AO6" s="28" t="s">
        <v>107</v>
      </c>
      <c r="AP6" s="31">
        <v>1</v>
      </c>
      <c r="AQ6" s="29">
        <v>0.05</v>
      </c>
      <c r="AR6" s="28">
        <v>-6.0000000000000001E-3</v>
      </c>
      <c r="AS6" s="29">
        <v>0.39800000000000002</v>
      </c>
      <c r="AT6" s="28">
        <v>-1.506</v>
      </c>
      <c r="AU6" s="8">
        <v>-79</v>
      </c>
      <c r="AV6" s="28">
        <v>22</v>
      </c>
      <c r="AW6" s="8">
        <f t="shared" si="2"/>
        <v>-34.637999999999998</v>
      </c>
      <c r="AY6" s="2" t="s">
        <v>84</v>
      </c>
      <c r="AZ6" s="3">
        <f>+AVERAGE(D3:D41)</f>
        <v>-3.0888888888888893E-2</v>
      </c>
      <c r="BA6" s="3">
        <f>+AVERAGE(N3:N43)</f>
        <v>-2.6500000000000003E-2</v>
      </c>
      <c r="BB6" s="3">
        <f>+AVERAGE(X3:X43)</f>
        <v>-3.6388888888888887E-2</v>
      </c>
      <c r="BC6" s="3">
        <f>+AVERAGE(AH3:AH43)</f>
        <v>-2.7444444444444441E-2</v>
      </c>
      <c r="BD6" s="3">
        <f>+AVERAGE(AR3:AR43)</f>
        <v>-2.6055555555555551E-2</v>
      </c>
    </row>
    <row r="7" spans="1:56" x14ac:dyDescent="0.25">
      <c r="A7" s="28" t="str">
        <f>+sumNH4_year!A7</f>
        <v>FI0009R</v>
      </c>
      <c r="B7" s="28">
        <f>+sumNH4_year!B7</f>
        <v>1</v>
      </c>
      <c r="C7" s="28">
        <f>+sumNH4_year!C7</f>
        <v>0.05</v>
      </c>
      <c r="D7" s="28">
        <f>+sumNH4_year!D7</f>
        <v>-0.01</v>
      </c>
      <c r="E7" s="28">
        <f>+sumNH4_year!E7</f>
        <v>0.58299999999999996</v>
      </c>
      <c r="F7" s="28">
        <f>+sumNH4_year!F7</f>
        <v>-1.7390000000000001</v>
      </c>
      <c r="G7" s="28">
        <f>+sumNH4_year!G7</f>
        <v>-148</v>
      </c>
      <c r="H7" s="28">
        <f>+sumNH4_year!H7</f>
        <v>23</v>
      </c>
      <c r="I7" s="28">
        <f>+sumNH4_year!I7</f>
        <v>-39.997</v>
      </c>
      <c r="J7" s="28"/>
      <c r="K7" s="28" t="s">
        <v>22</v>
      </c>
      <c r="L7" s="31">
        <v>1</v>
      </c>
      <c r="M7" s="29">
        <v>0.05</v>
      </c>
      <c r="N7" s="28">
        <v>-1.6E-2</v>
      </c>
      <c r="O7" s="29">
        <v>0.70799999999999996</v>
      </c>
      <c r="P7" s="28">
        <v>-2.3010000000000002</v>
      </c>
      <c r="Q7" s="8">
        <v>-135</v>
      </c>
      <c r="R7" s="28">
        <v>23</v>
      </c>
      <c r="S7" s="8">
        <f t="shared" si="3"/>
        <v>-52.923000000000002</v>
      </c>
      <c r="U7" s="28" t="s">
        <v>22</v>
      </c>
      <c r="V7" s="31">
        <v>1</v>
      </c>
      <c r="W7" s="29">
        <v>0.05</v>
      </c>
      <c r="X7" s="28">
        <v>-1.4E-2</v>
      </c>
      <c r="Y7" s="29">
        <v>0.65300000000000002</v>
      </c>
      <c r="Z7" s="28">
        <v>-2.206</v>
      </c>
      <c r="AA7" s="8">
        <v>-125</v>
      </c>
      <c r="AB7" s="28">
        <v>22</v>
      </c>
      <c r="AC7" s="8">
        <f t="shared" si="0"/>
        <v>-50.738</v>
      </c>
      <c r="AD7" s="28"/>
      <c r="AE7" t="s">
        <v>22</v>
      </c>
      <c r="AF7" s="25">
        <v>1</v>
      </c>
      <c r="AG7" s="25">
        <v>0.05</v>
      </c>
      <c r="AH7" s="8">
        <v>-7.0000000000000001E-3</v>
      </c>
      <c r="AI7">
        <v>0.502</v>
      </c>
      <c r="AJ7" s="8">
        <v>-1.321</v>
      </c>
      <c r="AK7">
        <v>-74</v>
      </c>
      <c r="AL7" s="8">
        <v>21</v>
      </c>
      <c r="AM7" s="8">
        <f t="shared" si="1"/>
        <v>-30.382999999999999</v>
      </c>
      <c r="AN7" s="28"/>
      <c r="AO7" s="28" t="s">
        <v>22</v>
      </c>
      <c r="AP7" s="31">
        <v>1</v>
      </c>
      <c r="AQ7" s="29">
        <v>0.05</v>
      </c>
      <c r="AR7" s="28">
        <v>-8.0000000000000002E-3</v>
      </c>
      <c r="AS7" s="29">
        <v>0.51800000000000002</v>
      </c>
      <c r="AT7" s="28">
        <v>-1.587</v>
      </c>
      <c r="AU7" s="8">
        <v>-95</v>
      </c>
      <c r="AV7" s="28">
        <v>23</v>
      </c>
      <c r="AW7" s="8">
        <f t="shared" si="2"/>
        <v>-36.500999999999998</v>
      </c>
      <c r="AY7" s="2"/>
      <c r="AZ7" s="2"/>
      <c r="BA7" s="2"/>
      <c r="BB7" s="2"/>
      <c r="BC7" s="2"/>
      <c r="BD7" s="2"/>
    </row>
    <row r="8" spans="1:56" x14ac:dyDescent="0.25">
      <c r="A8" s="28" t="str">
        <f>+sumNH4_year!A8</f>
        <v>FI0017R</v>
      </c>
      <c r="B8" s="28">
        <f>+sumNH4_year!B8</f>
        <v>1</v>
      </c>
      <c r="C8" s="28">
        <f>+sumNH4_year!C8</f>
        <v>0.05</v>
      </c>
      <c r="D8" s="28">
        <f>+sumNH4_year!D8</f>
        <v>-2.8000000000000001E-2</v>
      </c>
      <c r="E8" s="28">
        <f>+sumNH4_year!E8</f>
        <v>0.98299999999999998</v>
      </c>
      <c r="F8" s="28">
        <f>+sumNH4_year!F8</f>
        <v>-2.8119999999999998</v>
      </c>
      <c r="G8" s="28">
        <f>+sumNH4_year!G8</f>
        <v>-170</v>
      </c>
      <c r="H8" s="28">
        <f>+sumNH4_year!H8</f>
        <v>23</v>
      </c>
      <c r="I8" s="28">
        <f>+sumNH4_year!I8</f>
        <v>-64.676000000000002</v>
      </c>
      <c r="J8" s="28"/>
      <c r="K8" s="28" t="s">
        <v>23</v>
      </c>
      <c r="L8" s="31">
        <v>1</v>
      </c>
      <c r="M8" s="29">
        <v>0.05</v>
      </c>
      <c r="N8" s="28">
        <v>-3.7999999999999999E-2</v>
      </c>
      <c r="O8" s="29">
        <v>1.1850000000000001</v>
      </c>
      <c r="P8" s="28">
        <v>-3.1880000000000002</v>
      </c>
      <c r="Q8" s="8">
        <v>-177</v>
      </c>
      <c r="R8" s="28">
        <v>23</v>
      </c>
      <c r="S8" s="8">
        <f t="shared" si="3"/>
        <v>-73.323999999999998</v>
      </c>
      <c r="U8" s="28" t="s">
        <v>23</v>
      </c>
      <c r="V8" s="31">
        <v>1</v>
      </c>
      <c r="W8" s="29">
        <v>0.05</v>
      </c>
      <c r="X8" s="28">
        <v>-3.5000000000000003E-2</v>
      </c>
      <c r="Y8" s="29">
        <v>1.147</v>
      </c>
      <c r="Z8" s="28">
        <v>-3.0779999999999998</v>
      </c>
      <c r="AA8" s="8">
        <v>-119</v>
      </c>
      <c r="AB8" s="28">
        <v>22</v>
      </c>
      <c r="AC8" s="8">
        <f t="shared" si="0"/>
        <v>-70.793999999999997</v>
      </c>
      <c r="AD8" s="28"/>
      <c r="AE8" t="s">
        <v>23</v>
      </c>
      <c r="AF8" s="25">
        <v>1</v>
      </c>
      <c r="AG8" s="25">
        <v>0.05</v>
      </c>
      <c r="AH8" s="8">
        <v>-2.4E-2</v>
      </c>
      <c r="AI8">
        <v>0.83599999999999997</v>
      </c>
      <c r="AJ8" s="8">
        <v>-2.931</v>
      </c>
      <c r="AK8">
        <v>-137</v>
      </c>
      <c r="AL8" s="8">
        <v>22</v>
      </c>
      <c r="AM8" s="8">
        <f t="shared" si="1"/>
        <v>-67.412999999999997</v>
      </c>
      <c r="AN8" s="28"/>
      <c r="AO8" s="28" t="s">
        <v>23</v>
      </c>
      <c r="AP8" s="31">
        <v>1</v>
      </c>
      <c r="AQ8" s="29">
        <v>0.05</v>
      </c>
      <c r="AR8" s="28">
        <v>-2.5000000000000001E-2</v>
      </c>
      <c r="AS8" s="29">
        <v>0.83899999999999997</v>
      </c>
      <c r="AT8" s="28">
        <v>-2.952</v>
      </c>
      <c r="AU8" s="8">
        <v>-155</v>
      </c>
      <c r="AV8" s="28">
        <v>23</v>
      </c>
      <c r="AW8" s="8">
        <f t="shared" si="2"/>
        <v>-67.896000000000001</v>
      </c>
      <c r="AY8" s="2" t="s">
        <v>186</v>
      </c>
      <c r="AZ8" s="4">
        <f>+COUNTIFS(B3:B41,"1",D3:D41,"&lt;0")/COUNTA(A3:A41)</f>
        <v>0.66666666666666663</v>
      </c>
      <c r="BA8" s="4">
        <f>+COUNTIFS(L3:L43,"1",N3:N43,"&lt;0")/COUNTA(K3:K43)</f>
        <v>0.61111111111111116</v>
      </c>
      <c r="BB8" s="4">
        <f>+COUNTIFS(V3:V43,"1",X3:X43,"&lt;0")/COUNTA(U3:U43)</f>
        <v>0.66666666666666663</v>
      </c>
      <c r="BC8" s="4">
        <f>+COUNTIFS(AF3:AF43,"1",AH3:AH43,"&lt;0")/COUNTA(AE3:AE43)</f>
        <v>0.72222222222222221</v>
      </c>
      <c r="BD8" s="4">
        <f>+COUNTIFS(AP3:AP43,"1",AR3:AR43,"&lt;0")/COUNTA(AO3:AO43)</f>
        <v>0.55555555555555558</v>
      </c>
    </row>
    <row r="9" spans="1:56" x14ac:dyDescent="0.25">
      <c r="A9" s="28" t="str">
        <f>+sumNH4_year!A9</f>
        <v>FI0022R</v>
      </c>
      <c r="B9" s="28">
        <f>+sumNH4_year!B9</f>
        <v>0</v>
      </c>
      <c r="C9" s="28">
        <f>+sumNH4_year!C9</f>
        <v>0.05</v>
      </c>
      <c r="D9" s="28">
        <f>+sumNH4_year!D9</f>
        <v>-2E-3</v>
      </c>
      <c r="E9" s="28">
        <f>+sumNH4_year!E9</f>
        <v>0.18</v>
      </c>
      <c r="F9" s="28">
        <f>+sumNH4_year!F9</f>
        <v>-0.99199999999999999</v>
      </c>
      <c r="G9" s="28">
        <f>+sumNH4_year!G9</f>
        <v>-47</v>
      </c>
      <c r="H9" s="28">
        <f>+sumNH4_year!H9</f>
        <v>22</v>
      </c>
      <c r="I9" s="28">
        <f>+sumNH4_year!I9</f>
        <v>-22.815999999999999</v>
      </c>
      <c r="J9" s="28"/>
      <c r="K9" s="28" t="s">
        <v>24</v>
      </c>
      <c r="L9" s="31">
        <v>1</v>
      </c>
      <c r="M9" s="29">
        <v>0.05</v>
      </c>
      <c r="N9" s="28">
        <v>-4.0000000000000001E-3</v>
      </c>
      <c r="O9" s="29">
        <v>0.222</v>
      </c>
      <c r="P9" s="28">
        <v>-1.9139999999999999</v>
      </c>
      <c r="Q9" s="8">
        <v>-103</v>
      </c>
      <c r="R9" s="28">
        <v>22</v>
      </c>
      <c r="S9" s="8">
        <f t="shared" si="3"/>
        <v>-44.021999999999998</v>
      </c>
      <c r="U9" s="28" t="s">
        <v>24</v>
      </c>
      <c r="V9" s="31">
        <v>0</v>
      </c>
      <c r="W9" s="29">
        <v>0.05</v>
      </c>
      <c r="X9" s="28">
        <v>0</v>
      </c>
      <c r="Y9" s="29">
        <v>0.16600000000000001</v>
      </c>
      <c r="Z9" s="28">
        <v>-0.129</v>
      </c>
      <c r="AA9" s="8">
        <v>-7</v>
      </c>
      <c r="AB9" s="28">
        <v>22</v>
      </c>
      <c r="AC9" s="8">
        <f t="shared" si="0"/>
        <v>-2.9670000000000001</v>
      </c>
      <c r="AD9" s="28"/>
      <c r="AE9" t="s">
        <v>24</v>
      </c>
      <c r="AF9" s="25">
        <v>1</v>
      </c>
      <c r="AG9" s="25">
        <v>0.05</v>
      </c>
      <c r="AH9" s="8">
        <v>-4.0000000000000001E-3</v>
      </c>
      <c r="AI9">
        <v>0.189</v>
      </c>
      <c r="AJ9" s="8">
        <v>-2.298</v>
      </c>
      <c r="AK9">
        <v>-83</v>
      </c>
      <c r="AL9" s="8">
        <v>23</v>
      </c>
      <c r="AM9" s="8">
        <f t="shared" si="1"/>
        <v>-52.853999999999999</v>
      </c>
      <c r="AN9" s="28"/>
      <c r="AO9" s="28" t="s">
        <v>24</v>
      </c>
      <c r="AP9" s="31">
        <v>0</v>
      </c>
      <c r="AQ9" s="29">
        <v>0.05</v>
      </c>
      <c r="AR9" s="28">
        <v>-4.0000000000000001E-3</v>
      </c>
      <c r="AS9" s="29">
        <v>0.17899999999999999</v>
      </c>
      <c r="AT9" s="28">
        <v>-2.1640000000000001</v>
      </c>
      <c r="AU9" s="8">
        <v>-65</v>
      </c>
      <c r="AV9" s="28">
        <v>22</v>
      </c>
      <c r="AW9" s="8">
        <f t="shared" si="2"/>
        <v>-49.772000000000006</v>
      </c>
      <c r="AY9" s="2" t="s">
        <v>187</v>
      </c>
      <c r="AZ9" s="4">
        <f>+COUNTIFS(B3:B41,"1",D3:D41,"&gt;0")/COUNTA(A3:A41)</f>
        <v>0.16666666666666666</v>
      </c>
      <c r="BA9" s="4">
        <f>+COUNTIFS(L3:L43,"1",N3:N43,"&gt;0")/COUNTA(K3:K43)</f>
        <v>0.1111111111111111</v>
      </c>
      <c r="BB9" s="4">
        <f>+COUNTIFS(V3:V43,"1",X3:X43,"&gt;0")/COUNTA(U3:U43)</f>
        <v>5.5555555555555552E-2</v>
      </c>
      <c r="BC9" s="4">
        <f>+COUNTIFS(AF3:AF43,"1",AH3:AH43,"&gt;0")/COUNTA(AE3:AE43)</f>
        <v>0.1111111111111111</v>
      </c>
      <c r="BD9" s="4">
        <f>+COUNTIFS(AP3:AP40,"1",AR3:AR40,"&gt;0")/COUNTA(AO3:AO40)</f>
        <v>0.16666666666666666</v>
      </c>
    </row>
    <row r="10" spans="1:56" x14ac:dyDescent="0.25">
      <c r="A10" s="28" t="str">
        <f>+sumNH4_year!A10</f>
        <v>GB0014R</v>
      </c>
      <c r="B10" s="28">
        <f>+sumNH4_year!B10</f>
        <v>1</v>
      </c>
      <c r="C10" s="28">
        <f>+sumNH4_year!C10</f>
        <v>0.05</v>
      </c>
      <c r="D10" s="28">
        <f>+sumNH4_year!D10</f>
        <v>-4.2999999999999997E-2</v>
      </c>
      <c r="E10" s="28">
        <f>+sumNH4_year!E10</f>
        <v>1.984</v>
      </c>
      <c r="F10" s="28">
        <f>+sumNH4_year!F10</f>
        <v>-2.1880000000000002</v>
      </c>
      <c r="G10" s="28">
        <f>+sumNH4_year!G10</f>
        <v>-91</v>
      </c>
      <c r="H10" s="28">
        <f>+sumNH4_year!H10</f>
        <v>17</v>
      </c>
      <c r="I10" s="28">
        <f>+sumNH4_year!I10</f>
        <v>-50.324000000000005</v>
      </c>
      <c r="J10" s="28"/>
      <c r="K10" s="28" t="s">
        <v>96</v>
      </c>
      <c r="L10" s="31">
        <v>0</v>
      </c>
      <c r="M10" s="29">
        <v>0.05</v>
      </c>
      <c r="N10" s="28">
        <v>-2.5999999999999999E-2</v>
      </c>
      <c r="O10" s="29">
        <v>2.206</v>
      </c>
      <c r="P10" s="28">
        <v>-1.1679999999999999</v>
      </c>
      <c r="Q10" s="8">
        <v>-40</v>
      </c>
      <c r="R10" s="28">
        <v>17</v>
      </c>
      <c r="S10" s="8">
        <f t="shared" si="3"/>
        <v>-26.863999999999997</v>
      </c>
      <c r="U10" s="28" t="s">
        <v>96</v>
      </c>
      <c r="V10" s="31">
        <v>1</v>
      </c>
      <c r="W10" s="29">
        <v>0.05</v>
      </c>
      <c r="X10" s="28">
        <v>-5.7000000000000002E-2</v>
      </c>
      <c r="Y10" s="29">
        <v>2.0760000000000001</v>
      </c>
      <c r="Z10" s="28">
        <v>-2.7429999999999999</v>
      </c>
      <c r="AA10" s="8">
        <v>-79</v>
      </c>
      <c r="AB10" s="28">
        <v>18</v>
      </c>
      <c r="AC10" s="8">
        <f t="shared" si="0"/>
        <v>-63.088999999999999</v>
      </c>
      <c r="AD10" s="28"/>
      <c r="AE10" t="s">
        <v>96</v>
      </c>
      <c r="AF10" s="25">
        <v>1</v>
      </c>
      <c r="AG10" s="25">
        <v>0.05</v>
      </c>
      <c r="AH10" s="8">
        <v>-5.0999999999999997E-2</v>
      </c>
      <c r="AI10">
        <v>1.901</v>
      </c>
      <c r="AJ10" s="8">
        <v>-2.681</v>
      </c>
      <c r="AK10">
        <v>-75</v>
      </c>
      <c r="AL10" s="8">
        <v>18</v>
      </c>
      <c r="AM10" s="8">
        <f t="shared" si="1"/>
        <v>-61.663000000000004</v>
      </c>
      <c r="AN10" s="28"/>
      <c r="AO10" s="28" t="s">
        <v>96</v>
      </c>
      <c r="AP10" s="31">
        <v>1</v>
      </c>
      <c r="AQ10" s="29">
        <v>0.05</v>
      </c>
      <c r="AR10" s="28">
        <v>-5.5E-2</v>
      </c>
      <c r="AS10" s="29">
        <v>1.9159999999999999</v>
      </c>
      <c r="AT10" s="28">
        <v>-2.8530000000000002</v>
      </c>
      <c r="AU10" s="8">
        <v>-87</v>
      </c>
      <c r="AV10" s="28">
        <v>19</v>
      </c>
      <c r="AW10" s="8">
        <f t="shared" si="2"/>
        <v>-65.619</v>
      </c>
      <c r="AZ10" s="4"/>
      <c r="BA10" s="4"/>
      <c r="BB10" s="4"/>
    </row>
    <row r="11" spans="1:56" x14ac:dyDescent="0.25">
      <c r="A11" s="28" t="str">
        <f>+sumNH4_year!A11</f>
        <v>HU0002R</v>
      </c>
      <c r="B11" s="28">
        <f>+sumNH4_year!B11</f>
        <v>0</v>
      </c>
      <c r="C11" s="28">
        <f>+sumNH4_year!C11</f>
        <v>0.05</v>
      </c>
      <c r="D11" s="28">
        <f>+sumNH4_year!D11</f>
        <v>-3.0000000000000001E-3</v>
      </c>
      <c r="E11" s="28">
        <f>+sumNH4_year!E11</f>
        <v>2.5499999999999998</v>
      </c>
      <c r="F11" s="28">
        <f>+sumNH4_year!F11</f>
        <v>-0.13100000000000001</v>
      </c>
      <c r="G11" s="28">
        <f>+sumNH4_year!G11</f>
        <v>-3</v>
      </c>
      <c r="H11" s="28">
        <f>+sumNH4_year!H11</f>
        <v>23</v>
      </c>
      <c r="I11" s="28">
        <f>+sumNH4_year!I11</f>
        <v>-3.0129999999999999</v>
      </c>
      <c r="J11" s="28"/>
      <c r="K11" s="28" t="s">
        <v>26</v>
      </c>
      <c r="L11" s="31">
        <v>0</v>
      </c>
      <c r="M11" s="29">
        <v>0.05</v>
      </c>
      <c r="N11" s="28">
        <v>-3.0000000000000001E-3</v>
      </c>
      <c r="O11" s="29">
        <v>2.6179999999999999</v>
      </c>
      <c r="P11" s="28">
        <v>-0.127</v>
      </c>
      <c r="Q11" s="8">
        <v>-7</v>
      </c>
      <c r="R11" s="28">
        <v>23</v>
      </c>
      <c r="S11" s="8">
        <f t="shared" si="3"/>
        <v>-2.9210000000000003</v>
      </c>
      <c r="U11" s="28" t="s">
        <v>26</v>
      </c>
      <c r="V11" s="31">
        <v>0</v>
      </c>
      <c r="W11" s="29">
        <v>0.05</v>
      </c>
      <c r="X11" s="28">
        <v>-8.9999999999999993E-3</v>
      </c>
      <c r="Y11" s="29">
        <v>2.5059999999999998</v>
      </c>
      <c r="Z11" s="28">
        <v>-0.34699999999999998</v>
      </c>
      <c r="AA11" s="8">
        <v>-21</v>
      </c>
      <c r="AB11" s="28">
        <v>23</v>
      </c>
      <c r="AC11" s="8">
        <f t="shared" si="0"/>
        <v>-7.9809999999999999</v>
      </c>
      <c r="AD11" s="28"/>
      <c r="AE11" t="s">
        <v>26</v>
      </c>
      <c r="AF11" s="25">
        <v>0</v>
      </c>
      <c r="AG11" s="25">
        <v>0.05</v>
      </c>
      <c r="AH11" s="8">
        <v>1E-3</v>
      </c>
      <c r="AI11">
        <v>2.3780000000000001</v>
      </c>
      <c r="AJ11" s="8">
        <v>0.05</v>
      </c>
      <c r="AK11">
        <v>3</v>
      </c>
      <c r="AL11" s="8">
        <v>23</v>
      </c>
      <c r="AM11" s="8">
        <f t="shared" si="1"/>
        <v>1.1500000000000001</v>
      </c>
      <c r="AN11" s="28"/>
      <c r="AO11" s="28" t="s">
        <v>26</v>
      </c>
      <c r="AP11" s="31">
        <v>0</v>
      </c>
      <c r="AQ11" s="29">
        <v>0.05</v>
      </c>
      <c r="AR11" s="28">
        <v>7.0000000000000001E-3</v>
      </c>
      <c r="AS11" s="29">
        <v>2.6680000000000001</v>
      </c>
      <c r="AT11" s="28">
        <v>0.25800000000000001</v>
      </c>
      <c r="AU11" s="8">
        <v>15</v>
      </c>
      <c r="AV11" s="28">
        <v>23</v>
      </c>
      <c r="AW11" s="8">
        <f t="shared" si="2"/>
        <v>5.9340000000000002</v>
      </c>
      <c r="AZ11" s="4"/>
      <c r="BA11" s="4"/>
      <c r="BB11" s="4"/>
    </row>
    <row r="12" spans="1:56" x14ac:dyDescent="0.25">
      <c r="A12" s="28" t="str">
        <f>+sumNH4_year!A12</f>
        <v>LT0015R</v>
      </c>
      <c r="B12" s="28">
        <f>+sumNH4_year!B12</f>
        <v>1</v>
      </c>
      <c r="C12" s="28">
        <f>+sumNH4_year!C12</f>
        <v>0.05</v>
      </c>
      <c r="D12" s="28">
        <f>+sumNH4_year!D12</f>
        <v>-5.5E-2</v>
      </c>
      <c r="E12" s="28">
        <f>+sumNH4_year!E12</f>
        <v>2.35</v>
      </c>
      <c r="F12" s="28">
        <f>+sumNH4_year!F12</f>
        <v>-2.34</v>
      </c>
      <c r="G12" s="28">
        <f>+sumNH4_year!G12</f>
        <v>-128</v>
      </c>
      <c r="H12" s="28">
        <f>+sumNH4_year!H12</f>
        <v>22</v>
      </c>
      <c r="I12" s="28">
        <f>+sumNH4_year!I12</f>
        <v>-53.819999999999993</v>
      </c>
      <c r="J12" s="28"/>
      <c r="K12" s="28" t="s">
        <v>29</v>
      </c>
      <c r="L12" s="31">
        <v>1</v>
      </c>
      <c r="M12" s="29">
        <v>0.05</v>
      </c>
      <c r="N12" s="28">
        <v>-5.8999999999999997E-2</v>
      </c>
      <c r="O12" s="29">
        <v>2.68</v>
      </c>
      <c r="P12" s="28">
        <v>-2.19</v>
      </c>
      <c r="Q12" s="8">
        <v>-87</v>
      </c>
      <c r="R12" s="28">
        <v>22</v>
      </c>
      <c r="S12" s="8">
        <f t="shared" si="3"/>
        <v>-50.37</v>
      </c>
      <c r="U12" s="28" t="s">
        <v>29</v>
      </c>
      <c r="V12" s="31">
        <v>1</v>
      </c>
      <c r="W12" s="29">
        <v>0.05</v>
      </c>
      <c r="X12" s="28">
        <v>-7.6999999999999999E-2</v>
      </c>
      <c r="Y12" s="29">
        <v>2.3780000000000001</v>
      </c>
      <c r="Z12" s="28">
        <v>-3.25</v>
      </c>
      <c r="AA12" s="8">
        <v>-127</v>
      </c>
      <c r="AB12" s="28">
        <v>22</v>
      </c>
      <c r="AC12" s="8">
        <f t="shared" si="0"/>
        <v>-74.75</v>
      </c>
      <c r="AD12" s="28"/>
      <c r="AE12" t="s">
        <v>29</v>
      </c>
      <c r="AF12" s="25">
        <v>1</v>
      </c>
      <c r="AG12" s="25">
        <v>0.05</v>
      </c>
      <c r="AH12" s="8">
        <v>-4.5999999999999999E-2</v>
      </c>
      <c r="AI12">
        <v>2.2370000000000001</v>
      </c>
      <c r="AJ12" s="8">
        <v>-2.0710000000000002</v>
      </c>
      <c r="AK12">
        <v>-85</v>
      </c>
      <c r="AL12" s="8">
        <v>22</v>
      </c>
      <c r="AM12" s="8">
        <f t="shared" si="1"/>
        <v>-47.633000000000003</v>
      </c>
      <c r="AN12" s="28"/>
      <c r="AO12" s="28" t="s">
        <v>29</v>
      </c>
      <c r="AP12" s="31">
        <v>1</v>
      </c>
      <c r="AQ12" s="29">
        <v>0.05</v>
      </c>
      <c r="AR12" s="28">
        <v>-0.04</v>
      </c>
      <c r="AS12" s="29">
        <v>1.9690000000000001</v>
      </c>
      <c r="AT12" s="28">
        <v>-2.008</v>
      </c>
      <c r="AU12" s="8">
        <v>-68</v>
      </c>
      <c r="AV12" s="28">
        <v>21</v>
      </c>
      <c r="AW12" s="8">
        <f t="shared" si="2"/>
        <v>-46.183999999999997</v>
      </c>
    </row>
    <row r="13" spans="1:56" x14ac:dyDescent="0.25">
      <c r="A13" s="28" t="str">
        <f>+sumNH4_year!A13</f>
        <v>NO0001R</v>
      </c>
      <c r="B13" s="28">
        <f>+sumNH4_year!B13</f>
        <v>0</v>
      </c>
      <c r="C13" s="28">
        <f>+sumNH4_year!C13</f>
        <v>0.05</v>
      </c>
      <c r="D13" s="28">
        <f>+sumNH4_year!D13</f>
        <v>-8.9999999999999993E-3</v>
      </c>
      <c r="E13" s="28">
        <f>+sumNH4_year!E13</f>
        <v>0.60199999999999998</v>
      </c>
      <c r="F13" s="28">
        <f>+sumNH4_year!F13</f>
        <v>-1.579</v>
      </c>
      <c r="G13" s="28">
        <f>+sumNH4_year!G13</f>
        <v>-58</v>
      </c>
      <c r="H13" s="28">
        <f>+sumNH4_year!H13</f>
        <v>21</v>
      </c>
      <c r="I13" s="28">
        <f>+sumNH4_year!I13</f>
        <v>-36.317</v>
      </c>
      <c r="J13" s="28"/>
      <c r="K13" s="28" t="s">
        <v>111</v>
      </c>
      <c r="L13" s="31">
        <v>1</v>
      </c>
      <c r="M13" s="29">
        <v>0.05</v>
      </c>
      <c r="N13" s="28">
        <v>-0.02</v>
      </c>
      <c r="O13" s="29">
        <v>0.84</v>
      </c>
      <c r="P13" s="28">
        <v>-2.3929999999999998</v>
      </c>
      <c r="Q13" s="8">
        <v>-78</v>
      </c>
      <c r="R13" s="28">
        <v>20</v>
      </c>
      <c r="S13" s="8">
        <f t="shared" si="3"/>
        <v>-55.038999999999994</v>
      </c>
      <c r="U13" s="28" t="s">
        <v>111</v>
      </c>
      <c r="V13" s="31">
        <v>1</v>
      </c>
      <c r="W13" s="29">
        <v>0.05</v>
      </c>
      <c r="X13" s="28">
        <v>-1.4E-2</v>
      </c>
      <c r="Y13" s="29">
        <v>0.81399999999999995</v>
      </c>
      <c r="Z13" s="28">
        <v>-1.7549999999999999</v>
      </c>
      <c r="AA13" s="8">
        <v>-72</v>
      </c>
      <c r="AB13" s="28">
        <v>21</v>
      </c>
      <c r="AC13" s="8">
        <f t="shared" si="0"/>
        <v>-40.364999999999995</v>
      </c>
      <c r="AD13" s="28"/>
      <c r="AE13" t="s">
        <v>111</v>
      </c>
      <c r="AF13" s="25">
        <v>0</v>
      </c>
      <c r="AG13" s="25">
        <v>0.05</v>
      </c>
      <c r="AH13" s="8">
        <v>-2E-3</v>
      </c>
      <c r="AI13">
        <v>0.51200000000000001</v>
      </c>
      <c r="AJ13" s="8">
        <v>-0.42899999999999999</v>
      </c>
      <c r="AK13">
        <v>-8</v>
      </c>
      <c r="AL13" s="8">
        <v>20</v>
      </c>
      <c r="AM13" s="8">
        <f t="shared" si="1"/>
        <v>-9.8669999999999991</v>
      </c>
      <c r="AN13" s="28"/>
      <c r="AO13" s="28" t="s">
        <v>111</v>
      </c>
      <c r="AP13" s="31">
        <v>0</v>
      </c>
      <c r="AQ13" s="29">
        <v>0.05</v>
      </c>
      <c r="AR13" s="28">
        <v>-2E-3</v>
      </c>
      <c r="AS13" s="29">
        <v>0.51200000000000001</v>
      </c>
      <c r="AT13" s="28">
        <v>-0.42899999999999999</v>
      </c>
      <c r="AU13" s="8">
        <v>-8</v>
      </c>
      <c r="AV13" s="28">
        <v>20</v>
      </c>
      <c r="AW13" s="8">
        <f t="shared" si="2"/>
        <v>-9.8669999999999991</v>
      </c>
    </row>
    <row r="14" spans="1:56" x14ac:dyDescent="0.25">
      <c r="A14" s="28" t="str">
        <f>+sumNH4_year!A14</f>
        <v>NO0015R</v>
      </c>
      <c r="B14" s="28">
        <f>+sumNH4_year!B14</f>
        <v>1</v>
      </c>
      <c r="C14" s="28">
        <f>+sumNH4_year!C14</f>
        <v>0.05</v>
      </c>
      <c r="D14" s="28">
        <f>+sumNH4_year!D14</f>
        <v>1.7000000000000001E-2</v>
      </c>
      <c r="E14" s="28">
        <f>+sumNH4_year!E14</f>
        <v>0.64500000000000002</v>
      </c>
      <c r="F14" s="28">
        <f>+sumNH4_year!F14</f>
        <v>2.67</v>
      </c>
      <c r="G14" s="28">
        <f>+sumNH4_year!G14</f>
        <v>88</v>
      </c>
      <c r="H14" s="28">
        <f>+sumNH4_year!H14</f>
        <v>20</v>
      </c>
      <c r="I14" s="28">
        <f>+sumNH4_year!I14</f>
        <v>61.41</v>
      </c>
      <c r="J14" s="28"/>
      <c r="K14" s="28" t="s">
        <v>34</v>
      </c>
      <c r="L14" s="31">
        <v>1</v>
      </c>
      <c r="M14" s="29">
        <v>0.05</v>
      </c>
      <c r="N14" s="28">
        <v>2.4E-2</v>
      </c>
      <c r="O14" s="29">
        <v>0.68799999999999994</v>
      </c>
      <c r="P14" s="28">
        <v>3.508</v>
      </c>
      <c r="Q14" s="8">
        <v>72</v>
      </c>
      <c r="R14" s="28">
        <v>20</v>
      </c>
      <c r="S14" s="8">
        <f t="shared" si="3"/>
        <v>80.683999999999997</v>
      </c>
      <c r="U14" s="28" t="s">
        <v>34</v>
      </c>
      <c r="V14" s="31">
        <v>0</v>
      </c>
      <c r="W14" s="29">
        <v>0.05</v>
      </c>
      <c r="X14" s="28">
        <v>1.9E-2</v>
      </c>
      <c r="Y14" s="29">
        <v>0.92800000000000005</v>
      </c>
      <c r="Z14" s="28">
        <v>2.0680000000000001</v>
      </c>
      <c r="AA14" s="8">
        <v>45</v>
      </c>
      <c r="AB14" s="28">
        <v>19</v>
      </c>
      <c r="AC14" s="8">
        <f t="shared" si="0"/>
        <v>47.564</v>
      </c>
      <c r="AD14" s="28"/>
      <c r="AE14" t="s">
        <v>34</v>
      </c>
      <c r="AF14" s="25">
        <v>0</v>
      </c>
      <c r="AG14" s="25">
        <v>0.05</v>
      </c>
      <c r="AH14" s="8">
        <v>4.0000000000000001E-3</v>
      </c>
      <c r="AI14">
        <v>0.623</v>
      </c>
      <c r="AJ14" s="8">
        <v>0.65700000000000003</v>
      </c>
      <c r="AK14">
        <v>19</v>
      </c>
      <c r="AL14" s="8">
        <v>19</v>
      </c>
      <c r="AM14" s="8">
        <f t="shared" si="1"/>
        <v>15.111000000000001</v>
      </c>
      <c r="AN14" s="28"/>
      <c r="AO14" s="28" t="s">
        <v>34</v>
      </c>
      <c r="AP14" s="31">
        <v>1</v>
      </c>
      <c r="AQ14" s="29">
        <v>0.05</v>
      </c>
      <c r="AR14" s="28">
        <v>3.0000000000000001E-3</v>
      </c>
      <c r="AS14" s="29">
        <v>0.63</v>
      </c>
      <c r="AT14" s="28">
        <v>0.436</v>
      </c>
      <c r="AU14" s="8">
        <v>15</v>
      </c>
      <c r="AV14" s="28">
        <v>18</v>
      </c>
      <c r="AW14" s="8">
        <f t="shared" si="2"/>
        <v>10.028</v>
      </c>
    </row>
    <row r="15" spans="1:56" x14ac:dyDescent="0.25">
      <c r="A15" s="28" t="str">
        <f>+sumNH4_year!A15</f>
        <v>NO0039R</v>
      </c>
      <c r="B15" s="28">
        <f>+sumNH4_year!B15</f>
        <v>1</v>
      </c>
      <c r="C15" s="28">
        <f>+sumNH4_year!C15</f>
        <v>0.05</v>
      </c>
      <c r="D15" s="28">
        <f>+sumNH4_year!D15</f>
        <v>1.7000000000000001E-2</v>
      </c>
      <c r="E15" s="28">
        <f>+sumNH4_year!E15</f>
        <v>0.33900000000000002</v>
      </c>
      <c r="F15" s="28">
        <f>+sumNH4_year!F15</f>
        <v>5.0309999999999997</v>
      </c>
      <c r="G15" s="28">
        <f>+sumNH4_year!G15</f>
        <v>110</v>
      </c>
      <c r="H15" s="28">
        <f>+sumNH4_year!H15</f>
        <v>21</v>
      </c>
      <c r="I15" s="28">
        <f>+sumNH4_year!I15</f>
        <v>115.71299999999999</v>
      </c>
      <c r="J15" s="28"/>
      <c r="K15" s="28" t="s">
        <v>35</v>
      </c>
      <c r="L15" s="31">
        <v>1</v>
      </c>
      <c r="M15" s="29">
        <v>0.05</v>
      </c>
      <c r="N15" s="28">
        <v>1.7999999999999999E-2</v>
      </c>
      <c r="O15" s="29">
        <v>0.313</v>
      </c>
      <c r="P15" s="28">
        <v>5.6020000000000003</v>
      </c>
      <c r="Q15" s="8">
        <v>68</v>
      </c>
      <c r="R15" s="28">
        <v>20</v>
      </c>
      <c r="S15" s="8">
        <f t="shared" si="3"/>
        <v>128.846</v>
      </c>
      <c r="U15" s="28" t="s">
        <v>35</v>
      </c>
      <c r="V15" s="31">
        <v>0</v>
      </c>
      <c r="W15" s="29">
        <v>0.05</v>
      </c>
      <c r="X15" s="28">
        <v>1.4999999999999999E-2</v>
      </c>
      <c r="Y15" s="29">
        <v>0.63700000000000001</v>
      </c>
      <c r="Z15" s="28">
        <v>2.294</v>
      </c>
      <c r="AA15" s="8">
        <v>48</v>
      </c>
      <c r="AB15" s="28">
        <v>20</v>
      </c>
      <c r="AC15" s="8">
        <f t="shared" si="0"/>
        <v>52.762</v>
      </c>
      <c r="AD15" s="28"/>
      <c r="AE15" t="s">
        <v>35</v>
      </c>
      <c r="AF15" s="25">
        <v>1</v>
      </c>
      <c r="AG15" s="25">
        <v>0.05</v>
      </c>
      <c r="AH15" s="8">
        <v>1.4999999999999999E-2</v>
      </c>
      <c r="AI15">
        <v>0.26300000000000001</v>
      </c>
      <c r="AJ15" s="8">
        <v>5.8090000000000002</v>
      </c>
      <c r="AK15">
        <v>93</v>
      </c>
      <c r="AL15" s="8">
        <v>20</v>
      </c>
      <c r="AM15" s="8">
        <f t="shared" si="1"/>
        <v>133.607</v>
      </c>
      <c r="AN15" s="28"/>
      <c r="AO15" s="28" t="s">
        <v>35</v>
      </c>
      <c r="AP15" s="31">
        <v>1</v>
      </c>
      <c r="AQ15" s="29">
        <v>0.05</v>
      </c>
      <c r="AR15" s="28">
        <v>1.4999999999999999E-2</v>
      </c>
      <c r="AS15" s="29">
        <v>0.26400000000000001</v>
      </c>
      <c r="AT15" s="28">
        <v>5.7110000000000003</v>
      </c>
      <c r="AU15" s="8">
        <v>82</v>
      </c>
      <c r="AV15" s="28">
        <v>19</v>
      </c>
      <c r="AW15" s="8">
        <f t="shared" si="2"/>
        <v>131.35300000000001</v>
      </c>
    </row>
    <row r="16" spans="1:56" x14ac:dyDescent="0.25">
      <c r="A16" s="28" t="str">
        <f>+sumNH4_year!A16</f>
        <v>NO0042G</v>
      </c>
      <c r="B16" s="28">
        <f>+sumNH4_year!B16</f>
        <v>1</v>
      </c>
      <c r="C16" s="28">
        <f>+sumNH4_year!C16</f>
        <v>0.05</v>
      </c>
      <c r="D16" s="28">
        <f>+sumNH4_year!D16</f>
        <v>0.01</v>
      </c>
      <c r="E16" s="28">
        <f>+sumNH4_year!E16</f>
        <v>0.06</v>
      </c>
      <c r="F16" s="28">
        <f>+sumNH4_year!F16</f>
        <v>16.116</v>
      </c>
      <c r="G16" s="28">
        <f>+sumNH4_year!G16</f>
        <v>106</v>
      </c>
      <c r="H16" s="28">
        <f>+sumNH4_year!H16</f>
        <v>18</v>
      </c>
      <c r="I16" s="28">
        <f>+sumNH4_year!I16</f>
        <v>370.66800000000001</v>
      </c>
      <c r="J16" s="28"/>
      <c r="K16" s="28" t="s">
        <v>36</v>
      </c>
      <c r="L16" s="31">
        <v>0</v>
      </c>
      <c r="M16" s="29">
        <v>0.05</v>
      </c>
      <c r="N16" s="28">
        <v>5.0000000000000001E-3</v>
      </c>
      <c r="O16" s="29">
        <v>0.111</v>
      </c>
      <c r="P16" s="28">
        <v>4.1379999999999999</v>
      </c>
      <c r="Q16" s="8">
        <v>42</v>
      </c>
      <c r="R16" s="28">
        <v>17</v>
      </c>
      <c r="S16" s="8">
        <f t="shared" si="3"/>
        <v>95.173999999999992</v>
      </c>
      <c r="U16" s="28" t="s">
        <v>36</v>
      </c>
      <c r="V16" s="31">
        <v>1</v>
      </c>
      <c r="W16" s="29">
        <v>0.05</v>
      </c>
      <c r="X16" s="28">
        <v>1.0999999999999999E-2</v>
      </c>
      <c r="Y16" s="29">
        <v>7.3999999999999996E-2</v>
      </c>
      <c r="Z16" s="28">
        <v>14.920999999999999</v>
      </c>
      <c r="AA16" s="8">
        <v>81</v>
      </c>
      <c r="AB16" s="28">
        <v>18</v>
      </c>
      <c r="AC16" s="8">
        <f t="shared" si="0"/>
        <v>343.18299999999999</v>
      </c>
      <c r="AD16" s="28"/>
      <c r="AE16" t="s">
        <v>36</v>
      </c>
      <c r="AF16" s="25">
        <v>1</v>
      </c>
      <c r="AG16" s="25">
        <v>0.05</v>
      </c>
      <c r="AH16" s="8">
        <v>8.9999999999999993E-3</v>
      </c>
      <c r="AI16">
        <v>3.2000000000000001E-2</v>
      </c>
      <c r="AJ16" s="8">
        <v>26.863</v>
      </c>
      <c r="AK16">
        <v>111</v>
      </c>
      <c r="AL16" s="8">
        <v>19</v>
      </c>
      <c r="AM16" s="8">
        <f t="shared" si="1"/>
        <v>617.84899999999993</v>
      </c>
      <c r="AN16" s="28"/>
      <c r="AO16" s="28" t="s">
        <v>36</v>
      </c>
      <c r="AP16" s="31">
        <v>1</v>
      </c>
      <c r="AQ16" s="29">
        <v>0.05</v>
      </c>
      <c r="AR16" s="28">
        <v>8.9999999999999993E-3</v>
      </c>
      <c r="AS16" s="29">
        <v>3.1E-2</v>
      </c>
      <c r="AT16" s="28">
        <v>28.087</v>
      </c>
      <c r="AU16" s="8">
        <v>101</v>
      </c>
      <c r="AV16" s="28">
        <v>18</v>
      </c>
      <c r="AW16" s="8">
        <f t="shared" si="2"/>
        <v>646.00099999999998</v>
      </c>
    </row>
    <row r="17" spans="1:49" x14ac:dyDescent="0.25">
      <c r="A17" s="28" t="str">
        <f>+sumNH4_year!A17</f>
        <v>PL0003R</v>
      </c>
      <c r="B17" s="28">
        <f>+sumNH4_year!B17</f>
        <v>1</v>
      </c>
      <c r="C17" s="28">
        <f>+sumNH4_year!C17</f>
        <v>0.05</v>
      </c>
      <c r="D17" s="28">
        <f>+sumNH4_year!D17</f>
        <v>-8.1000000000000003E-2</v>
      </c>
      <c r="E17" s="28">
        <f>+sumNH4_year!E17</f>
        <v>2.1019999999999999</v>
      </c>
      <c r="F17" s="28">
        <f>+sumNH4_year!F17</f>
        <v>-3.8769999999999998</v>
      </c>
      <c r="G17" s="28">
        <f>+sumNH4_year!G17</f>
        <v>-186</v>
      </c>
      <c r="H17" s="28">
        <f>+sumNH4_year!H17</f>
        <v>22</v>
      </c>
      <c r="I17" s="28">
        <f>+sumNH4_year!I17</f>
        <v>-89.170999999999992</v>
      </c>
      <c r="J17" s="28"/>
      <c r="K17" s="28" t="s">
        <v>38</v>
      </c>
      <c r="L17" s="31">
        <v>1</v>
      </c>
      <c r="M17" s="29">
        <v>0.05</v>
      </c>
      <c r="N17" s="28">
        <v>-0.09</v>
      </c>
      <c r="O17" s="29">
        <v>2.2320000000000002</v>
      </c>
      <c r="P17" s="28">
        <v>-4.0439999999999996</v>
      </c>
      <c r="Q17" s="8">
        <v>-144</v>
      </c>
      <c r="R17" s="28">
        <v>21</v>
      </c>
      <c r="S17" s="8">
        <f t="shared" si="3"/>
        <v>-93.011999999999986</v>
      </c>
      <c r="U17" s="28" t="s">
        <v>38</v>
      </c>
      <c r="V17" s="31">
        <v>1</v>
      </c>
      <c r="W17" s="29">
        <v>0.05</v>
      </c>
      <c r="X17" s="28">
        <v>-9.8000000000000004E-2</v>
      </c>
      <c r="Y17" s="29">
        <v>2.4910000000000001</v>
      </c>
      <c r="Z17" s="28">
        <v>-3.9169999999999998</v>
      </c>
      <c r="AA17" s="8">
        <v>-168</v>
      </c>
      <c r="AB17" s="28">
        <v>21</v>
      </c>
      <c r="AC17" s="8">
        <f t="shared" si="0"/>
        <v>-90.090999999999994</v>
      </c>
      <c r="AD17" s="28"/>
      <c r="AE17" t="s">
        <v>38</v>
      </c>
      <c r="AF17" s="25">
        <v>1</v>
      </c>
      <c r="AG17" s="25">
        <v>0.05</v>
      </c>
      <c r="AH17" s="8">
        <v>-3.4000000000000002E-2</v>
      </c>
      <c r="AI17">
        <v>1.272</v>
      </c>
      <c r="AJ17" s="8">
        <v>-2.698</v>
      </c>
      <c r="AK17">
        <v>-164</v>
      </c>
      <c r="AL17" s="8">
        <v>22</v>
      </c>
      <c r="AM17" s="8">
        <f t="shared" si="1"/>
        <v>-62.054000000000002</v>
      </c>
      <c r="AN17" s="28"/>
      <c r="AO17" s="28" t="s">
        <v>38</v>
      </c>
      <c r="AP17" s="31">
        <v>1</v>
      </c>
      <c r="AQ17" s="29">
        <v>0.05</v>
      </c>
      <c r="AR17" s="28">
        <v>-3.2000000000000001E-2</v>
      </c>
      <c r="AS17" s="29">
        <v>1.24</v>
      </c>
      <c r="AT17" s="28">
        <v>-2.5990000000000002</v>
      </c>
      <c r="AU17" s="8">
        <v>-147</v>
      </c>
      <c r="AV17" s="28">
        <v>21</v>
      </c>
      <c r="AW17" s="8">
        <f t="shared" si="2"/>
        <v>-59.777000000000001</v>
      </c>
    </row>
    <row r="18" spans="1:49" x14ac:dyDescent="0.25">
      <c r="A18" s="28" t="str">
        <f>+sumNH4_year!A18</f>
        <v>SE00002</v>
      </c>
      <c r="B18" s="28">
        <f>+sumNH4_year!B18</f>
        <v>1</v>
      </c>
      <c r="C18" s="28">
        <f>+sumNH4_year!C18</f>
        <v>0.05</v>
      </c>
      <c r="D18" s="28">
        <f>+sumNH4_year!D18</f>
        <v>-2.1000000000000001E-2</v>
      </c>
      <c r="E18" s="28">
        <f>+sumNH4_year!E18</f>
        <v>1.143</v>
      </c>
      <c r="F18" s="28">
        <f>+sumNH4_year!F18</f>
        <v>-1.798</v>
      </c>
      <c r="G18" s="28">
        <f>+sumNH4_year!G18</f>
        <v>-147</v>
      </c>
      <c r="H18" s="28">
        <f>+sumNH4_year!H18</f>
        <v>23</v>
      </c>
      <c r="I18" s="28">
        <f>+sumNH4_year!I18</f>
        <v>-41.353999999999999</v>
      </c>
      <c r="J18" s="28"/>
      <c r="K18" s="28" t="s">
        <v>194</v>
      </c>
      <c r="L18" s="31">
        <v>1</v>
      </c>
      <c r="M18" s="29">
        <v>0.05</v>
      </c>
      <c r="N18" s="28">
        <v>-0.02</v>
      </c>
      <c r="O18" s="29">
        <v>1.421</v>
      </c>
      <c r="P18" s="28">
        <v>-1.391</v>
      </c>
      <c r="Q18" s="8">
        <v>-91</v>
      </c>
      <c r="R18" s="28">
        <v>23</v>
      </c>
      <c r="S18" s="8">
        <f t="shared" si="3"/>
        <v>-31.993000000000002</v>
      </c>
      <c r="U18" s="28" t="s">
        <v>194</v>
      </c>
      <c r="V18" s="31">
        <v>1</v>
      </c>
      <c r="W18" s="29">
        <v>0.05</v>
      </c>
      <c r="X18" s="28">
        <v>-1.7000000000000001E-2</v>
      </c>
      <c r="Y18" s="29">
        <v>1</v>
      </c>
      <c r="Z18" s="28">
        <v>-1.7250000000000001</v>
      </c>
      <c r="AA18" s="8">
        <v>-133</v>
      </c>
      <c r="AB18" s="28">
        <v>23</v>
      </c>
      <c r="AC18" s="8">
        <f t="shared" si="0"/>
        <v>-39.675000000000004</v>
      </c>
      <c r="AD18" s="28"/>
      <c r="AE18" t="s">
        <v>194</v>
      </c>
      <c r="AF18" s="25">
        <v>1</v>
      </c>
      <c r="AG18" s="25">
        <v>0.05</v>
      </c>
      <c r="AH18" s="8">
        <v>-2.3E-2</v>
      </c>
      <c r="AI18">
        <v>1.069</v>
      </c>
      <c r="AJ18" s="8">
        <v>-2.1160000000000001</v>
      </c>
      <c r="AK18">
        <v>-75</v>
      </c>
      <c r="AL18" s="8">
        <v>23</v>
      </c>
      <c r="AM18" s="8">
        <f t="shared" si="1"/>
        <v>-48.667999999999999</v>
      </c>
      <c r="AN18" s="28"/>
      <c r="AO18" s="28" t="s">
        <v>194</v>
      </c>
      <c r="AP18" s="31">
        <v>0</v>
      </c>
      <c r="AQ18" s="29">
        <v>0.05</v>
      </c>
      <c r="AR18" s="28">
        <v>-0.02</v>
      </c>
      <c r="AS18" s="29">
        <v>1.0509999999999999</v>
      </c>
      <c r="AT18" s="28">
        <v>-1.948</v>
      </c>
      <c r="AU18" s="8">
        <v>-61</v>
      </c>
      <c r="AV18" s="28">
        <v>22</v>
      </c>
      <c r="AW18" s="8">
        <f t="shared" si="2"/>
        <v>-44.804000000000002</v>
      </c>
    </row>
    <row r="19" spans="1:49" x14ac:dyDescent="0.25">
      <c r="A19" s="28" t="str">
        <f>+sumNH4_year!A19</f>
        <v>SE0005R</v>
      </c>
      <c r="B19" s="28">
        <f>+sumNH4_year!B19</f>
        <v>1</v>
      </c>
      <c r="C19" s="28">
        <f>+sumNH4_year!C19</f>
        <v>0.05</v>
      </c>
      <c r="D19" s="28">
        <f>+sumNH4_year!D19</f>
        <v>-3.0000000000000001E-3</v>
      </c>
      <c r="E19" s="28">
        <f>+sumNH4_year!E19</f>
        <v>0.23699999999999999</v>
      </c>
      <c r="F19" s="28">
        <f>+sumNH4_year!F19</f>
        <v>-1.474</v>
      </c>
      <c r="G19" s="28">
        <f>+sumNH4_year!G19</f>
        <v>-112</v>
      </c>
      <c r="H19" s="28">
        <f>+sumNH4_year!H19</f>
        <v>23</v>
      </c>
      <c r="I19" s="28">
        <f>+sumNH4_year!I19</f>
        <v>-33.902000000000001</v>
      </c>
      <c r="J19" s="28"/>
      <c r="K19" s="28" t="s">
        <v>41</v>
      </c>
      <c r="L19" s="31">
        <v>0</v>
      </c>
      <c r="M19" s="29">
        <v>0.05</v>
      </c>
      <c r="N19" s="28">
        <v>-5.0000000000000001E-3</v>
      </c>
      <c r="O19" s="29">
        <v>0.30299999999999999</v>
      </c>
      <c r="P19" s="28">
        <v>-1.667</v>
      </c>
      <c r="Q19" s="8">
        <v>-67</v>
      </c>
      <c r="R19" s="28">
        <v>23</v>
      </c>
      <c r="S19" s="8">
        <f t="shared" si="3"/>
        <v>-38.341000000000001</v>
      </c>
      <c r="U19" s="28" t="s">
        <v>41</v>
      </c>
      <c r="V19" s="31">
        <v>0</v>
      </c>
      <c r="W19" s="29">
        <v>0.05</v>
      </c>
      <c r="X19" s="28">
        <v>-3.0000000000000001E-3</v>
      </c>
      <c r="Y19" s="29">
        <v>0.29799999999999999</v>
      </c>
      <c r="Z19" s="28">
        <v>-0.86799999999999999</v>
      </c>
      <c r="AA19" s="8">
        <v>-61</v>
      </c>
      <c r="AB19" s="28">
        <v>23</v>
      </c>
      <c r="AC19" s="8">
        <f t="shared" si="0"/>
        <v>-19.963999999999999</v>
      </c>
      <c r="AD19" s="28"/>
      <c r="AE19" t="s">
        <v>41</v>
      </c>
      <c r="AF19" s="25">
        <v>1</v>
      </c>
      <c r="AG19" s="25">
        <v>0.05</v>
      </c>
      <c r="AH19" s="8">
        <v>-4.0000000000000001E-3</v>
      </c>
      <c r="AI19">
        <v>0.20100000000000001</v>
      </c>
      <c r="AJ19" s="8">
        <v>-1.776</v>
      </c>
      <c r="AK19">
        <v>-70</v>
      </c>
      <c r="AL19" s="8">
        <v>22</v>
      </c>
      <c r="AM19" s="8">
        <f t="shared" si="1"/>
        <v>-40.847999999999999</v>
      </c>
      <c r="AN19" s="28"/>
      <c r="AO19" s="28" t="s">
        <v>41</v>
      </c>
      <c r="AP19" s="31">
        <v>0</v>
      </c>
      <c r="AQ19" s="29">
        <v>0.05</v>
      </c>
      <c r="AR19" s="28">
        <v>-3.0000000000000001E-3</v>
      </c>
      <c r="AS19" s="29">
        <v>0.192</v>
      </c>
      <c r="AT19" s="28">
        <v>-1.64</v>
      </c>
      <c r="AU19" s="8">
        <v>-59</v>
      </c>
      <c r="AV19" s="28">
        <v>21</v>
      </c>
      <c r="AW19" s="8">
        <f t="shared" si="2"/>
        <v>-37.72</v>
      </c>
    </row>
    <row r="20" spans="1:49" x14ac:dyDescent="0.25">
      <c r="A20" s="28" t="str">
        <f>+sumNH4_year!A20</f>
        <v>SE0011R</v>
      </c>
      <c r="B20" s="28">
        <f>+sumNH4_year!B20</f>
        <v>1</v>
      </c>
      <c r="C20" s="28">
        <f>+sumNH4_year!C20</f>
        <v>0.05</v>
      </c>
      <c r="D20" s="28">
        <f>+sumNH4_year!D20</f>
        <v>-0.04</v>
      </c>
      <c r="E20" s="28">
        <f>+sumNH4_year!E20</f>
        <v>1.6990000000000001</v>
      </c>
      <c r="F20" s="28">
        <f>+sumNH4_year!F20</f>
        <v>-2.3359999999999999</v>
      </c>
      <c r="G20" s="28">
        <f>+sumNH4_year!G20</f>
        <v>-163</v>
      </c>
      <c r="H20" s="28">
        <f>+sumNH4_year!H20</f>
        <v>23</v>
      </c>
      <c r="I20" s="28">
        <f>+sumNH4_year!I20</f>
        <v>-53.727999999999994</v>
      </c>
      <c r="J20" s="28"/>
      <c r="K20" s="28" t="s">
        <v>42</v>
      </c>
      <c r="L20" s="31">
        <v>1</v>
      </c>
      <c r="M20" s="29">
        <v>0.05</v>
      </c>
      <c r="N20" s="28">
        <v>-3.5999999999999997E-2</v>
      </c>
      <c r="O20" s="29">
        <v>2.016</v>
      </c>
      <c r="P20" s="28">
        <v>-1.81</v>
      </c>
      <c r="Q20" s="8">
        <v>-121</v>
      </c>
      <c r="R20" s="28">
        <v>23</v>
      </c>
      <c r="S20" s="8">
        <f t="shared" si="3"/>
        <v>-41.63</v>
      </c>
      <c r="U20" s="28" t="s">
        <v>42</v>
      </c>
      <c r="V20" s="31">
        <v>1</v>
      </c>
      <c r="W20" s="29">
        <v>0.05</v>
      </c>
      <c r="X20" s="28">
        <v>-0.05</v>
      </c>
      <c r="Y20" s="29">
        <v>1.8759999999999999</v>
      </c>
      <c r="Z20" s="28">
        <v>-2.6829999999999998</v>
      </c>
      <c r="AA20" s="8">
        <v>-131</v>
      </c>
      <c r="AB20" s="28">
        <v>22</v>
      </c>
      <c r="AC20" s="8">
        <f t="shared" si="0"/>
        <v>-61.708999999999996</v>
      </c>
      <c r="AD20" s="28"/>
      <c r="AE20" t="s">
        <v>42</v>
      </c>
      <c r="AF20" s="25">
        <v>1</v>
      </c>
      <c r="AG20" s="25">
        <v>0.05</v>
      </c>
      <c r="AH20" s="8">
        <v>-3.7999999999999999E-2</v>
      </c>
      <c r="AI20">
        <v>1.5189999999999999</v>
      </c>
      <c r="AJ20" s="8">
        <v>-2.4780000000000002</v>
      </c>
      <c r="AK20">
        <v>-135</v>
      </c>
      <c r="AL20" s="8">
        <v>23</v>
      </c>
      <c r="AM20" s="8">
        <f t="shared" si="1"/>
        <v>-56.994000000000007</v>
      </c>
      <c r="AN20" s="28"/>
      <c r="AO20" s="28" t="s">
        <v>42</v>
      </c>
      <c r="AP20" s="31">
        <v>1</v>
      </c>
      <c r="AQ20" s="29">
        <v>0.05</v>
      </c>
      <c r="AR20" s="28">
        <v>-3.6999999999999998E-2</v>
      </c>
      <c r="AS20" s="29">
        <v>1.5169999999999999</v>
      </c>
      <c r="AT20" s="28">
        <v>-2.427</v>
      </c>
      <c r="AU20" s="8">
        <v>-117</v>
      </c>
      <c r="AV20" s="28">
        <v>22</v>
      </c>
      <c r="AW20" s="8">
        <f t="shared" si="2"/>
        <v>-55.820999999999998</v>
      </c>
    </row>
    <row r="21" spans="1:49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31"/>
      <c r="N21" s="31"/>
      <c r="O21" s="29"/>
      <c r="P21" s="28"/>
      <c r="Q21" s="29"/>
      <c r="R21" s="28"/>
      <c r="S21" s="8"/>
      <c r="T21" s="28"/>
      <c r="U21" s="28"/>
      <c r="V21" s="28"/>
      <c r="W21" s="31"/>
      <c r="X21" s="31"/>
      <c r="Y21" s="29"/>
      <c r="Z21" s="28"/>
      <c r="AA21" s="29"/>
      <c r="AB21" s="28"/>
      <c r="AC21" s="8"/>
      <c r="AD21" s="28"/>
      <c r="AE21" s="28"/>
      <c r="AF21" s="28"/>
      <c r="AG21" s="31"/>
      <c r="AH21" s="31"/>
      <c r="AI21" s="29"/>
      <c r="AJ21" s="28"/>
      <c r="AK21" s="29"/>
      <c r="AL21" s="28"/>
      <c r="AM21" s="8"/>
      <c r="AN21" s="28"/>
      <c r="AO21" s="28"/>
      <c r="AP21" s="28"/>
      <c r="AQ21" s="30"/>
      <c r="AR21" s="30"/>
      <c r="AS21" s="30"/>
      <c r="AT21" s="28"/>
      <c r="AU21" s="29"/>
      <c r="AW21" s="8"/>
    </row>
    <row r="22" spans="1:49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31"/>
      <c r="N22" s="31"/>
      <c r="O22" s="29"/>
      <c r="P22" s="28"/>
      <c r="Q22" s="29"/>
      <c r="R22" s="28"/>
      <c r="S22" s="8"/>
      <c r="T22" s="28"/>
      <c r="U22" s="28"/>
      <c r="V22" s="28"/>
      <c r="W22" s="31"/>
      <c r="X22" s="31"/>
      <c r="Y22" s="29"/>
      <c r="Z22" s="28"/>
      <c r="AA22" s="29"/>
      <c r="AB22" s="28"/>
      <c r="AC22" s="8"/>
      <c r="AD22" s="28"/>
      <c r="AE22" s="28"/>
      <c r="AF22" s="28"/>
      <c r="AG22" s="31"/>
      <c r="AH22" s="31"/>
      <c r="AI22" s="29"/>
      <c r="AJ22" s="28"/>
      <c r="AK22" s="29"/>
      <c r="AL22" s="28"/>
      <c r="AM22" s="8"/>
      <c r="AN22" s="28"/>
      <c r="AO22" s="28"/>
      <c r="AP22" s="28"/>
      <c r="AQ22" s="30"/>
      <c r="AR22" s="30"/>
      <c r="AS22" s="30"/>
      <c r="AT22" s="28"/>
      <c r="AU22" s="29"/>
      <c r="AW22" s="8"/>
    </row>
    <row r="23" spans="1:49" x14ac:dyDescent="0.25">
      <c r="A23" s="28"/>
      <c r="B23" s="28"/>
      <c r="C23" s="28"/>
      <c r="D23" s="28"/>
      <c r="E23" s="28"/>
      <c r="F23" s="28"/>
      <c r="G23" s="28"/>
      <c r="H23" s="28"/>
      <c r="I23" s="28"/>
      <c r="M23" s="25"/>
      <c r="N23" s="25"/>
      <c r="O23" s="8"/>
      <c r="Q23" s="8"/>
      <c r="S23" s="8"/>
      <c r="W23" s="25"/>
      <c r="X23" s="25"/>
      <c r="Y23" s="8"/>
      <c r="AA23" s="8"/>
      <c r="AC23" s="8"/>
      <c r="AE23" s="25"/>
      <c r="AF23" s="25"/>
      <c r="AG23" s="8"/>
      <c r="AI23" s="8"/>
      <c r="AK23" s="8"/>
      <c r="AQ23" s="24"/>
      <c r="AR23" s="24"/>
      <c r="AS23" s="24"/>
      <c r="AU23" s="8"/>
      <c r="AW23" s="8"/>
    </row>
    <row r="24" spans="1:49" x14ac:dyDescent="0.25">
      <c r="A24" s="28"/>
      <c r="B24" s="28"/>
      <c r="C24" s="28"/>
      <c r="D24" s="28"/>
      <c r="E24" s="28"/>
      <c r="F24" s="28"/>
      <c r="G24" s="28"/>
      <c r="H24" s="28"/>
      <c r="I24" s="28"/>
      <c r="M24" s="25"/>
      <c r="N24" s="25"/>
      <c r="O24" s="8"/>
      <c r="Q24" s="8"/>
      <c r="S24" s="8"/>
      <c r="W24" s="25"/>
      <c r="X24" s="25"/>
      <c r="Y24" s="8"/>
      <c r="AA24" s="8"/>
      <c r="AC24" s="8"/>
      <c r="AE24" s="25"/>
      <c r="AF24" s="25"/>
      <c r="AG24" s="8"/>
      <c r="AI24" s="8"/>
      <c r="AK24" s="8"/>
      <c r="AQ24" s="24"/>
      <c r="AR24" s="24"/>
      <c r="AS24" s="24"/>
      <c r="AU24" s="8"/>
      <c r="AW24" s="8"/>
    </row>
    <row r="25" spans="1:49" x14ac:dyDescent="0.25">
      <c r="A25" s="28"/>
      <c r="B25" s="28"/>
      <c r="C25" s="28"/>
      <c r="D25" s="28"/>
      <c r="E25" s="28"/>
      <c r="F25" s="28"/>
      <c r="G25" s="28"/>
      <c r="H25" s="28"/>
      <c r="I25" s="28"/>
      <c r="M25" s="25"/>
      <c r="N25" s="25"/>
      <c r="O25" s="8"/>
      <c r="Q25" s="8"/>
      <c r="S25" s="8"/>
      <c r="W25" s="25"/>
      <c r="X25" s="25"/>
      <c r="Y25" s="8"/>
      <c r="AA25" s="8"/>
      <c r="AC25" s="8"/>
      <c r="AE25" s="25"/>
      <c r="AF25" s="25"/>
      <c r="AG25" s="8"/>
      <c r="AI25" s="8"/>
      <c r="AK25" s="8"/>
      <c r="AQ25" s="24"/>
      <c r="AR25" s="24"/>
      <c r="AS25" s="24"/>
      <c r="AU25" s="8"/>
      <c r="AW25" s="8"/>
    </row>
    <row r="26" spans="1:49" x14ac:dyDescent="0.25">
      <c r="A26" s="28"/>
      <c r="B26" s="28"/>
      <c r="C26" s="28"/>
      <c r="D26" s="28"/>
      <c r="E26" s="28"/>
      <c r="F26" s="28"/>
      <c r="G26" s="28"/>
      <c r="H26" s="28"/>
      <c r="I26" s="28"/>
      <c r="M26" s="25"/>
      <c r="N26" s="25"/>
      <c r="O26" s="8"/>
      <c r="Q26" s="8"/>
      <c r="S26" s="8"/>
      <c r="W26" s="25"/>
      <c r="X26" s="25"/>
      <c r="Y26" s="8"/>
      <c r="AA26" s="8"/>
      <c r="AC26" s="8"/>
      <c r="AE26" s="25"/>
      <c r="AF26" s="25"/>
      <c r="AG26" s="8"/>
      <c r="AI26" s="8"/>
      <c r="AK26" s="8"/>
      <c r="AQ26" s="24"/>
      <c r="AR26" s="24"/>
      <c r="AS26" s="24"/>
      <c r="AU26" s="8"/>
      <c r="AW26" s="8"/>
    </row>
    <row r="27" spans="1:49" x14ac:dyDescent="0.25">
      <c r="A27" s="28"/>
      <c r="B27" s="28"/>
      <c r="C27" s="28"/>
      <c r="D27" s="28"/>
      <c r="E27" s="28"/>
      <c r="F27" s="28"/>
      <c r="G27" s="28"/>
      <c r="H27" s="28"/>
      <c r="I27" s="28"/>
      <c r="M27" s="25"/>
      <c r="N27" s="25"/>
      <c r="O27" s="8"/>
      <c r="Q27" s="8"/>
      <c r="S27" s="8"/>
      <c r="W27" s="25"/>
      <c r="X27" s="25"/>
      <c r="Y27" s="8"/>
      <c r="AA27" s="8"/>
      <c r="AC27" s="8"/>
      <c r="AE27" s="25"/>
      <c r="AF27" s="25"/>
      <c r="AG27" s="8"/>
      <c r="AI27" s="8"/>
      <c r="AK27" s="8"/>
      <c r="AQ27" s="24"/>
      <c r="AR27" s="24"/>
      <c r="AS27" s="24"/>
      <c r="AU27" s="8"/>
      <c r="AW27" s="8"/>
    </row>
    <row r="28" spans="1:49" ht="14.2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M28" s="25"/>
      <c r="N28" s="25"/>
      <c r="O28" s="8"/>
      <c r="Q28" s="8"/>
      <c r="S28" s="8"/>
      <c r="W28" s="25"/>
      <c r="X28" s="25"/>
      <c r="Y28" s="8"/>
      <c r="AA28" s="8"/>
      <c r="AC28" s="8"/>
      <c r="AE28" s="25"/>
      <c r="AF28" s="25"/>
      <c r="AG28" s="8"/>
      <c r="AI28" s="8"/>
      <c r="AK28" s="8"/>
      <c r="AQ28" s="24"/>
      <c r="AR28" s="24"/>
      <c r="AS28" s="24"/>
      <c r="AU28" s="8"/>
      <c r="AW28" s="8"/>
    </row>
    <row r="29" spans="1:49" x14ac:dyDescent="0.25">
      <c r="A29" s="28"/>
      <c r="B29" s="28"/>
      <c r="C29" s="28"/>
      <c r="D29" s="28"/>
      <c r="E29" s="28"/>
      <c r="F29" s="28"/>
      <c r="G29" s="28"/>
      <c r="H29" s="28"/>
      <c r="I29" s="28"/>
      <c r="M29" s="25"/>
      <c r="N29" s="25"/>
      <c r="O29" s="8"/>
      <c r="Q29" s="8"/>
      <c r="S29" s="8"/>
      <c r="W29" s="25"/>
      <c r="X29" s="25"/>
      <c r="Y29" s="8"/>
      <c r="AA29" s="8"/>
      <c r="AC29" s="8"/>
      <c r="AE29" s="25"/>
      <c r="AF29" s="25"/>
      <c r="AG29" s="8"/>
      <c r="AI29" s="8"/>
      <c r="AK29" s="8"/>
      <c r="AQ29" s="24"/>
      <c r="AR29" s="24"/>
      <c r="AS29" s="24"/>
      <c r="AU29" s="8"/>
      <c r="AW29" s="8"/>
    </row>
    <row r="30" spans="1:49" x14ac:dyDescent="0.25">
      <c r="A30" s="28"/>
      <c r="B30" s="28"/>
      <c r="C30" s="28"/>
      <c r="D30" s="28"/>
      <c r="E30" s="28"/>
      <c r="F30" s="28"/>
      <c r="G30" s="28"/>
      <c r="H30" s="28"/>
      <c r="I30" s="28"/>
      <c r="M30" s="25"/>
      <c r="N30" s="25"/>
      <c r="O30" s="8"/>
      <c r="Q30" s="8"/>
      <c r="S30" s="8"/>
      <c r="W30" s="25"/>
      <c r="X30" s="25"/>
      <c r="Y30" s="8"/>
      <c r="AA30" s="8"/>
      <c r="AC30" s="8"/>
      <c r="AE30" s="25"/>
      <c r="AF30" s="25"/>
      <c r="AG30" s="8"/>
      <c r="AI30" s="8"/>
      <c r="AK30" s="8"/>
      <c r="AQ30" s="24"/>
      <c r="AR30" s="24"/>
      <c r="AS30" s="24"/>
      <c r="AU30" s="8"/>
      <c r="AW30" s="8"/>
    </row>
    <row r="31" spans="1:49" x14ac:dyDescent="0.25">
      <c r="A31" s="28"/>
      <c r="B31" s="28"/>
      <c r="C31" s="28"/>
      <c r="D31" s="28"/>
      <c r="E31" s="28"/>
      <c r="F31" s="28"/>
      <c r="G31" s="28"/>
      <c r="H31" s="28"/>
      <c r="I31" s="28"/>
      <c r="M31" s="25"/>
      <c r="N31" s="25"/>
      <c r="O31" s="8"/>
      <c r="Q31" s="8"/>
      <c r="S31" s="8"/>
      <c r="W31" s="25"/>
      <c r="X31" s="25"/>
      <c r="Y31" s="8"/>
      <c r="AA31" s="8"/>
      <c r="AC31" s="8"/>
      <c r="AE31" s="25"/>
      <c r="AF31" s="25"/>
      <c r="AG31" s="8"/>
      <c r="AI31" s="8"/>
      <c r="AK31" s="8"/>
      <c r="AQ31" s="24"/>
      <c r="AR31" s="24"/>
      <c r="AS31" s="24"/>
      <c r="AU31" s="8"/>
      <c r="AW31" s="8"/>
    </row>
    <row r="32" spans="1:49" x14ac:dyDescent="0.25">
      <c r="A32" s="28"/>
      <c r="B32" s="28"/>
      <c r="C32" s="28"/>
      <c r="D32" s="28"/>
      <c r="E32" s="28"/>
      <c r="F32" s="28"/>
      <c r="G32" s="28"/>
      <c r="H32" s="28"/>
      <c r="I32" s="28"/>
      <c r="M32" s="25"/>
      <c r="N32" s="25"/>
      <c r="O32" s="8"/>
      <c r="Q32" s="8"/>
      <c r="S32" s="8"/>
      <c r="W32" s="25"/>
      <c r="X32" s="25"/>
      <c r="Y32" s="8"/>
      <c r="AA32" s="8"/>
      <c r="AC32" s="8"/>
      <c r="AE32" s="25"/>
      <c r="AF32" s="25"/>
      <c r="AG32" s="8"/>
      <c r="AI32" s="8"/>
      <c r="AK32" s="8"/>
      <c r="AQ32" s="24"/>
      <c r="AR32" s="24"/>
      <c r="AS32" s="24"/>
      <c r="AU32" s="8"/>
      <c r="AW32" s="8"/>
    </row>
    <row r="33" spans="1:49" x14ac:dyDescent="0.25">
      <c r="A33" s="28"/>
      <c r="B33" s="28"/>
      <c r="C33" s="28"/>
      <c r="D33" s="28"/>
      <c r="E33" s="28"/>
      <c r="F33" s="28"/>
      <c r="G33" s="28"/>
      <c r="H33" s="28"/>
      <c r="I33" s="28"/>
      <c r="M33" s="25"/>
      <c r="N33" s="25"/>
      <c r="O33" s="8"/>
      <c r="Q33" s="8"/>
      <c r="S33" s="8"/>
      <c r="W33" s="25"/>
      <c r="X33" s="25"/>
      <c r="Y33" s="8"/>
      <c r="AA33" s="8"/>
      <c r="AC33" s="8"/>
      <c r="AE33" s="25"/>
      <c r="AF33" s="25"/>
      <c r="AG33" s="8"/>
      <c r="AI33" s="8"/>
      <c r="AK33" s="8"/>
      <c r="AQ33" s="24"/>
      <c r="AR33" s="24"/>
      <c r="AS33" s="24"/>
      <c r="AU33" s="8"/>
      <c r="AW33" s="8"/>
    </row>
    <row r="34" spans="1:49" x14ac:dyDescent="0.25">
      <c r="A34" s="28"/>
      <c r="B34" s="28"/>
      <c r="C34" s="28"/>
      <c r="D34" s="28"/>
      <c r="E34" s="28"/>
      <c r="F34" s="28"/>
      <c r="G34" s="28"/>
      <c r="H34" s="28"/>
      <c r="I34" s="28"/>
      <c r="M34" s="25"/>
      <c r="N34" s="25"/>
      <c r="O34" s="8"/>
      <c r="Q34" s="8"/>
      <c r="S34" s="8"/>
      <c r="W34" s="25"/>
      <c r="X34" s="25"/>
      <c r="Y34" s="8"/>
      <c r="AA34" s="8"/>
      <c r="AC34" s="8"/>
      <c r="AE34" s="25"/>
      <c r="AF34" s="25"/>
      <c r="AG34" s="8"/>
      <c r="AI34" s="8"/>
      <c r="AK34" s="8"/>
      <c r="AQ34" s="24"/>
      <c r="AR34" s="24"/>
      <c r="AS34" s="24"/>
      <c r="AU34" s="8"/>
      <c r="AW34" s="8"/>
    </row>
    <row r="35" spans="1:49" x14ac:dyDescent="0.25">
      <c r="A35" s="28"/>
      <c r="B35" s="28"/>
      <c r="C35" s="28"/>
      <c r="D35" s="28"/>
      <c r="E35" s="28"/>
      <c r="F35" s="28"/>
      <c r="G35" s="28"/>
      <c r="H35" s="28"/>
      <c r="I35" s="28"/>
      <c r="M35" s="25"/>
      <c r="N35" s="25"/>
      <c r="O35" s="8"/>
      <c r="Q35" s="8"/>
      <c r="S35" s="8"/>
      <c r="W35" s="25"/>
      <c r="X35" s="25"/>
      <c r="Y35" s="8"/>
      <c r="AA35" s="8"/>
      <c r="AC35" s="8"/>
      <c r="AE35" s="25"/>
      <c r="AF35" s="25"/>
      <c r="AG35" s="8"/>
      <c r="AI35" s="8"/>
      <c r="AK35" s="8"/>
      <c r="AQ35" s="24"/>
      <c r="AR35" s="24"/>
      <c r="AS35" s="24"/>
      <c r="AU35" s="8"/>
      <c r="AW35" s="8"/>
    </row>
    <row r="36" spans="1:49" x14ac:dyDescent="0.25">
      <c r="A36" s="28"/>
      <c r="B36" s="28"/>
      <c r="C36" s="28"/>
      <c r="D36" s="28"/>
      <c r="E36" s="28"/>
      <c r="F36" s="28"/>
      <c r="G36" s="28"/>
      <c r="H36" s="28"/>
      <c r="I36" s="28"/>
      <c r="M36" s="25"/>
      <c r="N36" s="25"/>
      <c r="O36" s="8"/>
      <c r="Q36" s="8"/>
      <c r="S36" s="8"/>
      <c r="W36" s="25"/>
      <c r="X36" s="25"/>
      <c r="Y36" s="8"/>
      <c r="AA36" s="8"/>
      <c r="AC36" s="8"/>
      <c r="AE36" s="25"/>
      <c r="AF36" s="25"/>
      <c r="AG36" s="8"/>
      <c r="AI36" s="8"/>
      <c r="AK36" s="8"/>
      <c r="AQ36" s="24"/>
      <c r="AR36" s="24"/>
      <c r="AS36" s="24"/>
      <c r="AU36" s="8"/>
      <c r="AW36" s="8"/>
    </row>
    <row r="37" spans="1:49" x14ac:dyDescent="0.25">
      <c r="A37" s="28"/>
      <c r="B37" s="28"/>
      <c r="C37" s="28"/>
      <c r="D37" s="28"/>
      <c r="E37" s="28"/>
      <c r="F37" s="28"/>
      <c r="G37" s="28"/>
      <c r="H37" s="28"/>
      <c r="I37" s="28"/>
      <c r="M37" s="25"/>
      <c r="N37" s="25"/>
      <c r="O37" s="8"/>
      <c r="Q37" s="8"/>
      <c r="S37" s="8"/>
      <c r="W37" s="25"/>
      <c r="X37" s="25"/>
      <c r="Y37" s="8"/>
      <c r="AA37" s="8"/>
      <c r="AC37" s="8"/>
      <c r="AE37" s="25"/>
      <c r="AF37" s="25"/>
      <c r="AG37" s="8"/>
      <c r="AI37" s="8"/>
      <c r="AK37" s="8"/>
      <c r="AQ37" s="24"/>
      <c r="AR37" s="24"/>
      <c r="AS37" s="24"/>
      <c r="AU37" s="8"/>
      <c r="AW37" s="8"/>
    </row>
    <row r="38" spans="1:49" x14ac:dyDescent="0.25">
      <c r="A38" s="28"/>
      <c r="B38" s="28"/>
      <c r="C38" s="28"/>
      <c r="D38" s="28"/>
      <c r="E38" s="28"/>
      <c r="F38" s="28"/>
      <c r="G38" s="28"/>
      <c r="H38" s="28"/>
      <c r="I38" s="28"/>
      <c r="M38" s="25"/>
      <c r="N38" s="25"/>
      <c r="O38" s="8"/>
      <c r="Q38" s="8"/>
      <c r="S38" s="8"/>
      <c r="W38" s="25"/>
      <c r="X38" s="25"/>
      <c r="Y38" s="8"/>
      <c r="AA38" s="8"/>
      <c r="AC38" s="8"/>
      <c r="AE38" s="25"/>
      <c r="AF38" s="25"/>
      <c r="AG38" s="8"/>
      <c r="AI38" s="8"/>
      <c r="AK38" s="8"/>
      <c r="AQ38" s="24"/>
      <c r="AR38" s="24"/>
      <c r="AS38" s="24"/>
      <c r="AU38" s="8"/>
      <c r="AW38" s="8"/>
    </row>
    <row r="39" spans="1:49" x14ac:dyDescent="0.25">
      <c r="A39" s="28"/>
      <c r="B39" s="28"/>
      <c r="C39" s="28"/>
      <c r="D39" s="28"/>
      <c r="E39" s="28"/>
      <c r="F39" s="28"/>
      <c r="G39" s="28"/>
      <c r="H39" s="28"/>
      <c r="I39" s="28"/>
      <c r="M39" s="25"/>
      <c r="N39" s="25"/>
      <c r="O39" s="8"/>
      <c r="Q39" s="8"/>
      <c r="S39" s="8"/>
      <c r="W39" s="25"/>
      <c r="X39" s="25"/>
      <c r="Y39" s="8"/>
      <c r="AA39" s="8"/>
      <c r="AC39" s="8"/>
      <c r="AE39" s="25"/>
      <c r="AF39" s="25"/>
      <c r="AG39" s="8"/>
      <c r="AI39" s="8"/>
      <c r="AK39" s="8"/>
      <c r="AQ39" s="24"/>
      <c r="AR39" s="24"/>
      <c r="AS39" s="24"/>
      <c r="AU39" s="8"/>
      <c r="AW39" s="8"/>
    </row>
    <row r="40" spans="1:49" x14ac:dyDescent="0.25">
      <c r="A40" s="28"/>
      <c r="B40" s="28"/>
      <c r="C40" s="28"/>
      <c r="D40" s="28"/>
      <c r="E40" s="28"/>
      <c r="F40" s="28"/>
      <c r="G40" s="28"/>
      <c r="H40" s="28"/>
      <c r="I40" s="28"/>
      <c r="M40" s="25"/>
      <c r="N40" s="25"/>
      <c r="O40" s="8"/>
      <c r="Q40" s="8"/>
      <c r="S40" s="8"/>
      <c r="W40" s="25"/>
      <c r="X40" s="25"/>
      <c r="Y40" s="8"/>
      <c r="AA40" s="8"/>
      <c r="AC40" s="8"/>
      <c r="AE40" s="25"/>
      <c r="AF40" s="25"/>
      <c r="AG40" s="8"/>
      <c r="AI40" s="8"/>
      <c r="AK40" s="8"/>
      <c r="AQ40" s="24"/>
      <c r="AR40" s="24"/>
      <c r="AS40" s="24"/>
      <c r="AU40" s="8"/>
      <c r="AW40" s="8"/>
    </row>
    <row r="41" spans="1:49" x14ac:dyDescent="0.25">
      <c r="A41" s="28"/>
      <c r="B41" s="28"/>
      <c r="C41" s="28"/>
      <c r="D41" s="28"/>
      <c r="E41" s="28"/>
      <c r="F41" s="28"/>
      <c r="G41" s="28"/>
      <c r="H41" s="28"/>
      <c r="I41" s="28"/>
      <c r="M41" s="25"/>
      <c r="N41" s="25"/>
      <c r="O41" s="8"/>
      <c r="Q41" s="8"/>
      <c r="S41" s="8"/>
      <c r="W41" s="25"/>
      <c r="X41" s="25"/>
      <c r="Y41" s="8"/>
      <c r="AA41" s="8"/>
      <c r="AC41" s="8"/>
      <c r="AG41" s="25"/>
      <c r="AH41" s="25"/>
      <c r="AI41" s="8"/>
      <c r="AK41" s="8"/>
      <c r="AM41" s="8"/>
      <c r="AQ41" s="24"/>
      <c r="AR41" s="24"/>
      <c r="AS41" s="24"/>
      <c r="AU41" s="8"/>
      <c r="AW41" s="8"/>
    </row>
    <row r="42" spans="1:49" x14ac:dyDescent="0.25">
      <c r="A42" s="28"/>
      <c r="B42" s="28"/>
      <c r="C42" s="28"/>
      <c r="D42" s="28"/>
      <c r="E42" s="28"/>
      <c r="F42" s="28"/>
      <c r="G42" s="28"/>
      <c r="H42" s="28"/>
      <c r="I42" s="28"/>
      <c r="M42" s="25"/>
      <c r="N42" s="25"/>
      <c r="O42" s="8"/>
      <c r="Q42" s="8"/>
      <c r="S42" s="8"/>
      <c r="Y42" s="8"/>
      <c r="AA42" s="8"/>
      <c r="AC42" s="8"/>
      <c r="AG42" s="25"/>
      <c r="AH42" s="25"/>
      <c r="AI42" s="8"/>
      <c r="AK42" s="8"/>
      <c r="AM42" s="8"/>
      <c r="AQ42" s="24"/>
      <c r="AR42" s="24"/>
      <c r="AS42" s="24"/>
      <c r="AU42" s="8"/>
      <c r="AW42" s="8"/>
    </row>
    <row r="43" spans="1:49" x14ac:dyDescent="0.25">
      <c r="Q43" s="8"/>
      <c r="S43" s="8"/>
      <c r="AA43" s="8"/>
      <c r="AC43" s="8"/>
      <c r="AG43" s="25"/>
      <c r="AH43" s="25"/>
      <c r="AK43" s="8"/>
      <c r="AM43" s="8"/>
      <c r="AQ43" s="24"/>
      <c r="AR43" s="24"/>
      <c r="AS43" s="24"/>
      <c r="AU43" s="8"/>
      <c r="AW43" s="8"/>
    </row>
    <row r="44" spans="1:49" x14ac:dyDescent="0.25">
      <c r="A44" s="28"/>
      <c r="B44" s="28"/>
      <c r="C44" s="28"/>
      <c r="D44" s="28"/>
      <c r="E44" s="28"/>
      <c r="F44" s="28"/>
      <c r="G44" s="28"/>
      <c r="H44" s="28"/>
      <c r="I44" s="28"/>
      <c r="AQ44" s="24"/>
      <c r="AR44" s="24"/>
      <c r="AS44" s="24"/>
    </row>
    <row r="45" spans="1:49" x14ac:dyDescent="0.25">
      <c r="A45" s="28"/>
      <c r="B45" s="28"/>
      <c r="C45" s="28"/>
      <c r="D45" s="28"/>
      <c r="E45" s="28"/>
      <c r="F45" s="28"/>
      <c r="G45" s="28"/>
      <c r="H45" s="28"/>
      <c r="I45" s="28"/>
      <c r="AQ45" s="24"/>
      <c r="AR45" s="24"/>
      <c r="AS45" s="24"/>
    </row>
    <row r="46" spans="1:49" x14ac:dyDescent="0.25">
      <c r="A46" s="28"/>
      <c r="B46" s="28"/>
      <c r="C46" s="28"/>
      <c r="D46" s="28"/>
      <c r="E46" s="28"/>
      <c r="F46" s="28"/>
      <c r="G46" s="28"/>
      <c r="H46" s="28"/>
      <c r="I46" s="28"/>
      <c r="AQ46" s="24"/>
      <c r="AR46" s="24"/>
      <c r="AS46" s="24"/>
    </row>
    <row r="47" spans="1:49" x14ac:dyDescent="0.25">
      <c r="A47" s="28"/>
      <c r="B47" s="28"/>
      <c r="C47" s="28"/>
      <c r="D47" s="28"/>
      <c r="E47" s="28"/>
      <c r="F47" s="28"/>
      <c r="G47" s="28"/>
      <c r="H47" s="28"/>
      <c r="I47" s="28"/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zoomScale="80" zoomScaleNormal="80" workbookViewId="0">
      <selection activeCell="D34" sqref="D34:AF34"/>
    </sheetView>
  </sheetViews>
  <sheetFormatPr defaultRowHeight="15" x14ac:dyDescent="0.25"/>
  <cols>
    <col min="1" max="1" width="11.5703125" customWidth="1"/>
    <col min="11" max="11" width="10.42578125" customWidth="1"/>
    <col min="22" max="22" width="25.7109375" customWidth="1"/>
    <col min="23" max="24" width="17.140625" customWidth="1"/>
  </cols>
  <sheetData>
    <row r="1" spans="1:25" x14ac:dyDescent="0.25">
      <c r="A1" s="19" t="s">
        <v>175</v>
      </c>
      <c r="B1" s="19"/>
      <c r="C1" s="19"/>
      <c r="D1" s="19"/>
      <c r="E1" s="19"/>
      <c r="F1" s="19"/>
      <c r="G1" s="19"/>
      <c r="H1" s="19"/>
      <c r="I1" s="19"/>
      <c r="K1" s="21" t="s">
        <v>176</v>
      </c>
      <c r="L1" s="21"/>
      <c r="M1" s="21"/>
      <c r="N1" s="21"/>
      <c r="O1" s="21"/>
      <c r="P1" s="21"/>
      <c r="Q1" s="21"/>
      <c r="R1" s="21"/>
      <c r="S1" s="21"/>
    </row>
    <row r="2" spans="1:25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77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V2" s="5"/>
      <c r="W2" s="5" t="s">
        <v>177</v>
      </c>
      <c r="X2" s="5" t="s">
        <v>178</v>
      </c>
    </row>
    <row r="3" spans="1:25" x14ac:dyDescent="0.25">
      <c r="A3" t="s">
        <v>7</v>
      </c>
      <c r="B3">
        <v>1</v>
      </c>
      <c r="C3">
        <v>0.05</v>
      </c>
      <c r="D3">
        <v>-0.84499999999999997</v>
      </c>
      <c r="E3">
        <v>29.02</v>
      </c>
      <c r="F3">
        <v>-2.9119999999999999</v>
      </c>
      <c r="G3">
        <v>-31</v>
      </c>
      <c r="H3" s="8">
        <v>11</v>
      </c>
      <c r="I3" s="8">
        <f>+F3*11</f>
        <v>-32.031999999999996</v>
      </c>
      <c r="K3" t="s">
        <v>7</v>
      </c>
      <c r="L3">
        <v>0</v>
      </c>
      <c r="M3">
        <v>0.05</v>
      </c>
      <c r="N3">
        <v>-0.52200000000000002</v>
      </c>
      <c r="O3">
        <v>23.27</v>
      </c>
      <c r="P3">
        <v>-2.242</v>
      </c>
      <c r="Q3">
        <v>-17</v>
      </c>
      <c r="R3">
        <v>10</v>
      </c>
      <c r="S3" s="8">
        <f>+P3*11</f>
        <v>-24.661999999999999</v>
      </c>
      <c r="V3" s="2" t="s">
        <v>80</v>
      </c>
      <c r="W3" s="2">
        <f>+COUNTA(A3:A38)</f>
        <v>29</v>
      </c>
      <c r="X3" s="2">
        <f>+COUNTA(K3:K48)</f>
        <v>19</v>
      </c>
    </row>
    <row r="4" spans="1:25" x14ac:dyDescent="0.25">
      <c r="A4" t="s">
        <v>8</v>
      </c>
      <c r="B4">
        <v>1</v>
      </c>
      <c r="C4">
        <v>0.05</v>
      </c>
      <c r="D4">
        <v>-0.34599999999999997</v>
      </c>
      <c r="E4">
        <v>11.17</v>
      </c>
      <c r="F4">
        <v>-3.0979999999999999</v>
      </c>
      <c r="G4">
        <v>-25</v>
      </c>
      <c r="H4" s="8">
        <v>10</v>
      </c>
      <c r="I4" s="8">
        <f t="shared" ref="I4:I31" si="0">+F4*11</f>
        <v>-34.077999999999996</v>
      </c>
      <c r="K4" t="s">
        <v>10</v>
      </c>
      <c r="L4">
        <v>1</v>
      </c>
      <c r="M4">
        <v>0.05</v>
      </c>
      <c r="N4">
        <v>-0.54500000000000004</v>
      </c>
      <c r="O4">
        <v>16.001999999999999</v>
      </c>
      <c r="P4">
        <v>-3.4079999999999999</v>
      </c>
      <c r="Q4">
        <v>-33</v>
      </c>
      <c r="R4">
        <v>11</v>
      </c>
      <c r="S4" s="8">
        <f t="shared" ref="S4:S20" si="1">+P4*11</f>
        <v>-37.488</v>
      </c>
      <c r="V4" s="2" t="s">
        <v>85</v>
      </c>
      <c r="W4" s="6">
        <f>+AVERAGE(I3:I38)</f>
        <v>-26.62265517241379</v>
      </c>
      <c r="X4" s="6">
        <f>+AVERAGE(S3:S48)</f>
        <v>-32.752499999999998</v>
      </c>
    </row>
    <row r="5" spans="1:25" x14ac:dyDescent="0.25">
      <c r="A5" t="s">
        <v>10</v>
      </c>
      <c r="B5">
        <v>1</v>
      </c>
      <c r="C5">
        <v>0.05</v>
      </c>
      <c r="D5">
        <v>-0.63100000000000001</v>
      </c>
      <c r="E5">
        <v>22.088999999999999</v>
      </c>
      <c r="F5">
        <v>-2.8580000000000001</v>
      </c>
      <c r="G5">
        <v>-45</v>
      </c>
      <c r="H5" s="8">
        <v>11</v>
      </c>
      <c r="I5" s="8">
        <f t="shared" si="0"/>
        <v>-31.438000000000002</v>
      </c>
      <c r="K5" t="s">
        <v>15</v>
      </c>
      <c r="L5">
        <v>0</v>
      </c>
      <c r="M5">
        <v>0.05</v>
      </c>
      <c r="N5">
        <v>-0.28100000000000003</v>
      </c>
      <c r="O5">
        <v>14.224</v>
      </c>
      <c r="P5">
        <v>-1.9750000000000001</v>
      </c>
      <c r="Q5">
        <v>-15</v>
      </c>
      <c r="R5">
        <v>11</v>
      </c>
      <c r="S5" s="8">
        <f t="shared" si="1"/>
        <v>-21.725000000000001</v>
      </c>
      <c r="V5" s="2" t="s">
        <v>86</v>
      </c>
      <c r="W5" s="7">
        <f>+STDEV(I3:I38)</f>
        <v>12.643432338784393</v>
      </c>
      <c r="X5" s="7">
        <f>+STDEV(S3:S48)</f>
        <v>12.097927616647695</v>
      </c>
    </row>
    <row r="6" spans="1:25" x14ac:dyDescent="0.25">
      <c r="A6" t="s">
        <v>154</v>
      </c>
      <c r="B6">
        <v>1</v>
      </c>
      <c r="C6">
        <v>0.05</v>
      </c>
      <c r="D6">
        <v>-0.69</v>
      </c>
      <c r="E6">
        <v>21.77</v>
      </c>
      <c r="F6">
        <v>-3.169</v>
      </c>
      <c r="G6">
        <v>-43</v>
      </c>
      <c r="H6" s="8">
        <v>11</v>
      </c>
      <c r="I6" s="8">
        <f t="shared" si="0"/>
        <v>-34.859000000000002</v>
      </c>
      <c r="K6" t="s">
        <v>16</v>
      </c>
      <c r="L6">
        <v>0</v>
      </c>
      <c r="M6">
        <v>0.05</v>
      </c>
      <c r="N6">
        <v>-0.121</v>
      </c>
      <c r="O6">
        <v>7.6449999999999996</v>
      </c>
      <c r="P6">
        <v>-1.5780000000000001</v>
      </c>
      <c r="Q6">
        <v>-17</v>
      </c>
      <c r="R6">
        <v>11</v>
      </c>
      <c r="S6" s="8">
        <f t="shared" si="1"/>
        <v>-17.358000000000001</v>
      </c>
      <c r="V6" s="2" t="s">
        <v>84</v>
      </c>
      <c r="W6" s="3">
        <f>+AVERAGE(D3:D38)</f>
        <v>-0.43524137931034479</v>
      </c>
      <c r="X6" s="3">
        <f>+AVERAGE(N3:N48)</f>
        <v>-0.43022222222222217</v>
      </c>
    </row>
    <row r="7" spans="1:25" x14ac:dyDescent="0.25">
      <c r="A7" t="s">
        <v>121</v>
      </c>
      <c r="B7">
        <v>1</v>
      </c>
      <c r="C7">
        <v>0.05</v>
      </c>
      <c r="D7">
        <v>-0.47199999999999998</v>
      </c>
      <c r="E7">
        <v>12.4</v>
      </c>
      <c r="F7">
        <v>-3.8039999999999998</v>
      </c>
      <c r="G7">
        <v>-49</v>
      </c>
      <c r="H7" s="8">
        <v>11</v>
      </c>
      <c r="I7" s="8">
        <f t="shared" si="0"/>
        <v>-41.844000000000001</v>
      </c>
      <c r="K7" t="s">
        <v>46</v>
      </c>
      <c r="L7">
        <v>1</v>
      </c>
      <c r="M7">
        <v>0.05</v>
      </c>
      <c r="N7">
        <v>-0.189</v>
      </c>
      <c r="O7">
        <v>10.863</v>
      </c>
      <c r="P7">
        <v>-1.74</v>
      </c>
      <c r="Q7">
        <v>-29</v>
      </c>
      <c r="R7">
        <v>11</v>
      </c>
      <c r="S7" s="8">
        <f t="shared" si="1"/>
        <v>-19.14</v>
      </c>
      <c r="V7" s="2"/>
      <c r="W7" s="2"/>
      <c r="X7" s="2"/>
    </row>
    <row r="8" spans="1:25" x14ac:dyDescent="0.25">
      <c r="A8" t="s">
        <v>11</v>
      </c>
      <c r="B8">
        <v>1</v>
      </c>
      <c r="C8">
        <v>0.05</v>
      </c>
      <c r="D8">
        <v>-0.57999999999999996</v>
      </c>
      <c r="E8">
        <v>13.5</v>
      </c>
      <c r="F8">
        <v>-4.2960000000000003</v>
      </c>
      <c r="G8">
        <v>-51</v>
      </c>
      <c r="H8" s="8">
        <v>11</v>
      </c>
      <c r="I8" s="8">
        <f t="shared" si="0"/>
        <v>-47.256</v>
      </c>
      <c r="K8" t="s">
        <v>47</v>
      </c>
      <c r="L8">
        <v>1</v>
      </c>
      <c r="M8">
        <v>0.05</v>
      </c>
      <c r="N8">
        <v>-0.26800000000000002</v>
      </c>
      <c r="O8">
        <v>10.164999999999999</v>
      </c>
      <c r="P8">
        <v>-2.6360000000000001</v>
      </c>
      <c r="Q8">
        <v>-29</v>
      </c>
      <c r="R8">
        <v>11</v>
      </c>
      <c r="S8" s="8">
        <f t="shared" si="1"/>
        <v>-28.996000000000002</v>
      </c>
      <c r="V8" s="2" t="s">
        <v>186</v>
      </c>
      <c r="W8" s="4">
        <f>+COUNTIFS(B3:B31,"1",D3:D31,"&lt;0")/COUNTA(A3:A31)</f>
        <v>0.41379310344827586</v>
      </c>
      <c r="X8" s="4">
        <f>+COUNTIFS(L3:L31,"1",N3:N31,"&lt;0")/COUNTA(K3:K31)</f>
        <v>0.61111111111111116</v>
      </c>
      <c r="Y8" s="4"/>
    </row>
    <row r="9" spans="1:25" x14ac:dyDescent="0.25">
      <c r="A9" t="s">
        <v>190</v>
      </c>
      <c r="B9">
        <v>0</v>
      </c>
      <c r="C9">
        <v>0.05</v>
      </c>
      <c r="D9">
        <v>-0.995</v>
      </c>
      <c r="E9">
        <v>32.274999999999999</v>
      </c>
      <c r="F9">
        <v>-3.0830000000000002</v>
      </c>
      <c r="G9">
        <v>-21</v>
      </c>
      <c r="H9" s="8">
        <v>10</v>
      </c>
      <c r="I9" s="8">
        <f t="shared" si="0"/>
        <v>-33.913000000000004</v>
      </c>
      <c r="K9" t="s">
        <v>48</v>
      </c>
      <c r="L9">
        <v>1</v>
      </c>
      <c r="M9">
        <v>0.05</v>
      </c>
      <c r="N9">
        <v>-0.28999999999999998</v>
      </c>
      <c r="O9">
        <v>7.7649999999999997</v>
      </c>
      <c r="P9">
        <v>-3.738</v>
      </c>
      <c r="Q9">
        <v>-29</v>
      </c>
      <c r="R9">
        <v>10</v>
      </c>
      <c r="S9" s="8">
        <f t="shared" si="1"/>
        <v>-41.118000000000002</v>
      </c>
      <c r="V9" s="2" t="s">
        <v>187</v>
      </c>
      <c r="W9" s="4">
        <f>+COUNTIFS(L3:L32,"1",N3:N32,"&gt;0")/COUNTA(K3:K32)</f>
        <v>0</v>
      </c>
      <c r="X9" s="4">
        <f>+COUNTIFS(L3:L32,"1",N3:N32,"&gt;0")/COUNTA(K3:K32)</f>
        <v>0</v>
      </c>
      <c r="Y9" s="4"/>
    </row>
    <row r="10" spans="1:25" x14ac:dyDescent="0.25">
      <c r="A10" t="s">
        <v>13</v>
      </c>
      <c r="B10">
        <v>0</v>
      </c>
      <c r="C10">
        <v>0.05</v>
      </c>
      <c r="D10">
        <v>-1.1299999999999999</v>
      </c>
      <c r="E10">
        <v>29.97</v>
      </c>
      <c r="F10">
        <v>-3.77</v>
      </c>
      <c r="G10">
        <v>-17</v>
      </c>
      <c r="H10" s="8">
        <v>10</v>
      </c>
      <c r="I10" s="8">
        <f t="shared" si="0"/>
        <v>-41.47</v>
      </c>
      <c r="K10" t="s">
        <v>49</v>
      </c>
      <c r="L10">
        <v>1</v>
      </c>
      <c r="M10">
        <v>0.05</v>
      </c>
      <c r="N10">
        <v>-0.59599999999999997</v>
      </c>
      <c r="O10">
        <v>12.99</v>
      </c>
      <c r="P10">
        <v>-4.585</v>
      </c>
      <c r="Q10">
        <v>-37</v>
      </c>
      <c r="R10">
        <v>10</v>
      </c>
      <c r="S10" s="8">
        <f t="shared" si="1"/>
        <v>-50.435000000000002</v>
      </c>
      <c r="W10" s="4"/>
      <c r="X10" s="4"/>
    </row>
    <row r="11" spans="1:25" x14ac:dyDescent="0.25">
      <c r="A11" t="s">
        <v>14</v>
      </c>
      <c r="B11">
        <v>0</v>
      </c>
      <c r="C11">
        <v>0.05</v>
      </c>
      <c r="D11">
        <v>-0.25700000000000001</v>
      </c>
      <c r="E11">
        <v>20.170000000000002</v>
      </c>
      <c r="F11">
        <v>-1.274</v>
      </c>
      <c r="G11">
        <v>-25</v>
      </c>
      <c r="H11" s="8">
        <v>11</v>
      </c>
      <c r="I11" s="8">
        <f t="shared" si="0"/>
        <v>-14.013999999999999</v>
      </c>
      <c r="K11" t="s">
        <v>50</v>
      </c>
      <c r="L11">
        <v>1</v>
      </c>
      <c r="M11">
        <v>0.05</v>
      </c>
      <c r="N11">
        <v>-0.41099999999999998</v>
      </c>
      <c r="O11">
        <v>10.923999999999999</v>
      </c>
      <c r="P11">
        <v>-3.76</v>
      </c>
      <c r="Q11">
        <v>-27</v>
      </c>
      <c r="R11">
        <v>11</v>
      </c>
      <c r="S11" s="8">
        <f t="shared" si="1"/>
        <v>-41.36</v>
      </c>
      <c r="W11" s="4"/>
      <c r="X11" s="4"/>
    </row>
    <row r="12" spans="1:25" x14ac:dyDescent="0.25">
      <c r="A12" t="s">
        <v>15</v>
      </c>
      <c r="B12">
        <v>0</v>
      </c>
      <c r="C12">
        <v>0.05</v>
      </c>
      <c r="D12">
        <v>-0.38</v>
      </c>
      <c r="E12">
        <v>19.07</v>
      </c>
      <c r="F12">
        <v>-1.9930000000000001</v>
      </c>
      <c r="G12">
        <v>-19</v>
      </c>
      <c r="H12" s="8">
        <v>11</v>
      </c>
      <c r="I12" s="8">
        <f t="shared" si="0"/>
        <v>-21.923000000000002</v>
      </c>
      <c r="K12" t="s">
        <v>51</v>
      </c>
      <c r="L12">
        <v>0</v>
      </c>
      <c r="M12">
        <v>0.05</v>
      </c>
      <c r="N12">
        <v>-0.255</v>
      </c>
      <c r="O12">
        <v>8.1969999999999992</v>
      </c>
      <c r="P12">
        <v>-3.1110000000000002</v>
      </c>
      <c r="Q12">
        <v>-19</v>
      </c>
      <c r="R12">
        <v>11</v>
      </c>
      <c r="S12" s="8">
        <f t="shared" si="1"/>
        <v>-34.221000000000004</v>
      </c>
    </row>
    <row r="13" spans="1:25" x14ac:dyDescent="0.25">
      <c r="A13" t="s">
        <v>16</v>
      </c>
      <c r="B13">
        <v>0</v>
      </c>
      <c r="C13">
        <v>0.05</v>
      </c>
      <c r="D13">
        <v>-0.151</v>
      </c>
      <c r="E13">
        <v>10.173999999999999</v>
      </c>
      <c r="F13">
        <v>-1.488</v>
      </c>
      <c r="G13">
        <v>-23</v>
      </c>
      <c r="H13" s="8">
        <v>11</v>
      </c>
      <c r="I13" s="8">
        <f t="shared" si="0"/>
        <v>-16.367999999999999</v>
      </c>
      <c r="K13" t="s">
        <v>52</v>
      </c>
      <c r="L13">
        <v>1</v>
      </c>
      <c r="M13">
        <v>0.05</v>
      </c>
      <c r="N13">
        <v>-0.40500000000000003</v>
      </c>
      <c r="O13">
        <v>8.5619999999999994</v>
      </c>
      <c r="P13">
        <v>-4.7320000000000002</v>
      </c>
      <c r="Q13">
        <v>-45</v>
      </c>
      <c r="R13">
        <v>11</v>
      </c>
      <c r="S13" s="8">
        <f t="shared" si="1"/>
        <v>-52.052</v>
      </c>
    </row>
    <row r="14" spans="1:25" x14ac:dyDescent="0.25">
      <c r="A14" t="s">
        <v>17</v>
      </c>
      <c r="B14">
        <v>0</v>
      </c>
      <c r="C14">
        <v>0.05</v>
      </c>
      <c r="D14">
        <v>-8.4000000000000005E-2</v>
      </c>
      <c r="E14">
        <v>14.69</v>
      </c>
      <c r="F14">
        <v>-0.57199999999999995</v>
      </c>
      <c r="G14">
        <v>-3</v>
      </c>
      <c r="H14" s="8">
        <v>11</v>
      </c>
      <c r="I14" s="8">
        <f t="shared" si="0"/>
        <v>-6.2919999999999998</v>
      </c>
      <c r="K14" t="s">
        <v>53</v>
      </c>
      <c r="L14">
        <v>1</v>
      </c>
      <c r="M14">
        <v>0.05</v>
      </c>
      <c r="N14">
        <v>-0.48</v>
      </c>
      <c r="O14">
        <v>11.936999999999999</v>
      </c>
      <c r="P14">
        <v>-4.0209999999999999</v>
      </c>
      <c r="Q14">
        <v>-37</v>
      </c>
      <c r="R14">
        <v>11</v>
      </c>
      <c r="S14" s="8">
        <f t="shared" si="1"/>
        <v>-44.231000000000002</v>
      </c>
    </row>
    <row r="15" spans="1:25" x14ac:dyDescent="0.25">
      <c r="A15" t="s">
        <v>104</v>
      </c>
      <c r="B15">
        <v>0</v>
      </c>
      <c r="C15">
        <v>0.05</v>
      </c>
      <c r="D15">
        <v>-0.156</v>
      </c>
      <c r="E15">
        <v>11.77</v>
      </c>
      <c r="F15">
        <v>-1.325</v>
      </c>
      <c r="G15">
        <v>-21</v>
      </c>
      <c r="H15" s="8">
        <v>11</v>
      </c>
      <c r="I15" s="8">
        <f t="shared" si="0"/>
        <v>-14.574999999999999</v>
      </c>
      <c r="K15" t="s">
        <v>54</v>
      </c>
      <c r="L15">
        <v>1</v>
      </c>
      <c r="M15">
        <v>0.05</v>
      </c>
      <c r="N15">
        <v>-1.3640000000000001</v>
      </c>
      <c r="O15">
        <v>92.055000000000007</v>
      </c>
      <c r="P15">
        <v>-1.482</v>
      </c>
      <c r="Q15">
        <v>-20</v>
      </c>
      <c r="R15">
        <v>9</v>
      </c>
      <c r="S15" s="8">
        <f t="shared" si="1"/>
        <v>-16.302</v>
      </c>
    </row>
    <row r="16" spans="1:25" x14ac:dyDescent="0.25">
      <c r="A16" t="s">
        <v>122</v>
      </c>
      <c r="B16">
        <v>0</v>
      </c>
      <c r="C16">
        <v>0.05</v>
      </c>
      <c r="D16">
        <v>-0.22600000000000001</v>
      </c>
      <c r="E16">
        <v>17.908999999999999</v>
      </c>
      <c r="F16">
        <v>-1.2629999999999999</v>
      </c>
      <c r="G16">
        <v>-19</v>
      </c>
      <c r="H16" s="8">
        <v>11</v>
      </c>
      <c r="I16" s="8">
        <f t="shared" si="0"/>
        <v>-13.892999999999999</v>
      </c>
      <c r="K16" t="s">
        <v>191</v>
      </c>
      <c r="L16">
        <v>0</v>
      </c>
      <c r="M16">
        <v>0.05</v>
      </c>
      <c r="N16">
        <v>-0.16500000000000001</v>
      </c>
      <c r="O16">
        <v>6.4450000000000003</v>
      </c>
      <c r="P16">
        <v>-2.5590000000000002</v>
      </c>
      <c r="Q16">
        <v>-19</v>
      </c>
      <c r="R16">
        <v>11</v>
      </c>
      <c r="S16" s="8">
        <f t="shared" si="1"/>
        <v>-28.149000000000001</v>
      </c>
    </row>
    <row r="17" spans="1:19" x14ac:dyDescent="0.25">
      <c r="A17" t="s">
        <v>123</v>
      </c>
      <c r="B17">
        <v>0</v>
      </c>
      <c r="C17">
        <v>0.05</v>
      </c>
      <c r="D17">
        <v>-0.24</v>
      </c>
      <c r="E17">
        <v>23.4</v>
      </c>
      <c r="F17">
        <v>-1.026</v>
      </c>
      <c r="G17">
        <v>-13</v>
      </c>
      <c r="H17" s="8">
        <v>11</v>
      </c>
      <c r="I17" s="8">
        <f t="shared" si="0"/>
        <v>-11.286</v>
      </c>
      <c r="K17" t="s">
        <v>62</v>
      </c>
      <c r="L17">
        <v>0</v>
      </c>
      <c r="M17">
        <v>0.05</v>
      </c>
      <c r="N17">
        <v>-0.13</v>
      </c>
      <c r="O17">
        <v>10.89</v>
      </c>
      <c r="P17">
        <v>-1.194</v>
      </c>
      <c r="Q17">
        <v>-11</v>
      </c>
      <c r="R17">
        <v>11</v>
      </c>
      <c r="S17" s="8">
        <f t="shared" si="1"/>
        <v>-13.134</v>
      </c>
    </row>
    <row r="18" spans="1:19" x14ac:dyDescent="0.25">
      <c r="A18" t="s">
        <v>46</v>
      </c>
      <c r="B18">
        <v>1</v>
      </c>
      <c r="C18">
        <v>0.05</v>
      </c>
      <c r="D18">
        <v>-0.68300000000000005</v>
      </c>
      <c r="E18">
        <v>22.9</v>
      </c>
      <c r="F18">
        <v>-2.98</v>
      </c>
      <c r="G18">
        <v>-38</v>
      </c>
      <c r="H18" s="8">
        <v>11</v>
      </c>
      <c r="I18" s="8">
        <f t="shared" si="0"/>
        <v>-32.78</v>
      </c>
      <c r="K18" t="s">
        <v>28</v>
      </c>
      <c r="L18">
        <v>1</v>
      </c>
      <c r="M18">
        <v>0.05</v>
      </c>
      <c r="N18">
        <v>-1.26</v>
      </c>
      <c r="O18">
        <v>30.768000000000001</v>
      </c>
      <c r="P18">
        <v>-4.0960000000000001</v>
      </c>
      <c r="Q18">
        <v>-37</v>
      </c>
      <c r="R18">
        <v>11</v>
      </c>
      <c r="S18" s="8">
        <f t="shared" si="1"/>
        <v>-45.055999999999997</v>
      </c>
    </row>
    <row r="19" spans="1:19" x14ac:dyDescent="0.25">
      <c r="A19" t="s">
        <v>47</v>
      </c>
      <c r="B19">
        <v>0</v>
      </c>
      <c r="C19">
        <v>0.05</v>
      </c>
      <c r="D19">
        <v>-0.2</v>
      </c>
      <c r="E19">
        <v>18.55</v>
      </c>
      <c r="F19">
        <v>-1.0780000000000001</v>
      </c>
      <c r="G19">
        <v>-15</v>
      </c>
      <c r="H19" s="8">
        <v>11</v>
      </c>
      <c r="I19" s="8">
        <f t="shared" si="0"/>
        <v>-11.858000000000001</v>
      </c>
      <c r="K19" t="s">
        <v>111</v>
      </c>
      <c r="L19">
        <v>0</v>
      </c>
      <c r="M19">
        <v>0.05</v>
      </c>
      <c r="N19">
        <v>-0.14099999999999999</v>
      </c>
      <c r="O19">
        <v>4.5199999999999996</v>
      </c>
      <c r="P19">
        <v>-3.129</v>
      </c>
      <c r="Q19">
        <v>-17</v>
      </c>
      <c r="R19">
        <v>11</v>
      </c>
      <c r="S19" s="8">
        <f t="shared" si="1"/>
        <v>-34.418999999999997</v>
      </c>
    </row>
    <row r="20" spans="1:19" x14ac:dyDescent="0.25">
      <c r="A20" t="s">
        <v>49</v>
      </c>
      <c r="B20">
        <v>1</v>
      </c>
      <c r="C20">
        <v>0.05</v>
      </c>
      <c r="D20">
        <v>-0.51</v>
      </c>
      <c r="E20">
        <v>21.11</v>
      </c>
      <c r="F20">
        <v>-2.4159999999999999</v>
      </c>
      <c r="G20">
        <v>-31</v>
      </c>
      <c r="H20" s="8">
        <v>10</v>
      </c>
      <c r="I20" s="8">
        <f t="shared" si="0"/>
        <v>-26.576000000000001</v>
      </c>
      <c r="K20" t="s">
        <v>71</v>
      </c>
      <c r="L20">
        <v>1</v>
      </c>
      <c r="M20">
        <v>0.05</v>
      </c>
      <c r="N20">
        <v>-0.32100000000000001</v>
      </c>
      <c r="O20">
        <v>8.9</v>
      </c>
      <c r="P20">
        <v>-3.609</v>
      </c>
      <c r="Q20">
        <v>-31</v>
      </c>
      <c r="R20">
        <v>10</v>
      </c>
      <c r="S20" s="8">
        <f t="shared" si="1"/>
        <v>-39.698999999999998</v>
      </c>
    </row>
    <row r="21" spans="1:19" x14ac:dyDescent="0.25">
      <c r="A21" t="s">
        <v>50</v>
      </c>
      <c r="B21">
        <v>1</v>
      </c>
      <c r="C21">
        <v>0.05</v>
      </c>
      <c r="D21">
        <v>-0.28299999999999997</v>
      </c>
      <c r="E21">
        <v>16.863</v>
      </c>
      <c r="F21">
        <v>-1.68</v>
      </c>
      <c r="G21">
        <v>-22</v>
      </c>
      <c r="H21" s="8">
        <v>10</v>
      </c>
      <c r="I21" s="8">
        <f t="shared" si="0"/>
        <v>-18.48</v>
      </c>
      <c r="S21" s="8"/>
    </row>
    <row r="22" spans="1:19" x14ac:dyDescent="0.25">
      <c r="A22" t="s">
        <v>51</v>
      </c>
      <c r="B22">
        <v>0</v>
      </c>
      <c r="C22">
        <v>0.05</v>
      </c>
      <c r="D22">
        <v>-0.14299999999999999</v>
      </c>
      <c r="E22">
        <v>15.757999999999999</v>
      </c>
      <c r="F22">
        <v>-0.90400000000000003</v>
      </c>
      <c r="G22">
        <v>-11</v>
      </c>
      <c r="H22" s="8">
        <v>10</v>
      </c>
      <c r="I22" s="8">
        <f t="shared" si="0"/>
        <v>-9.9440000000000008</v>
      </c>
      <c r="S22" s="8"/>
    </row>
    <row r="23" spans="1:19" x14ac:dyDescent="0.25">
      <c r="A23" t="s">
        <v>52</v>
      </c>
      <c r="B23">
        <v>1</v>
      </c>
      <c r="C23">
        <v>0.05</v>
      </c>
      <c r="D23">
        <v>-0.57799999999999996</v>
      </c>
      <c r="E23">
        <v>13.452</v>
      </c>
      <c r="F23">
        <v>-4.2969999999999997</v>
      </c>
      <c r="G23">
        <v>-33</v>
      </c>
      <c r="H23" s="8">
        <v>10</v>
      </c>
      <c r="I23" s="8">
        <f t="shared" si="0"/>
        <v>-47.266999999999996</v>
      </c>
      <c r="S23" s="8"/>
    </row>
    <row r="24" spans="1:19" x14ac:dyDescent="0.25">
      <c r="A24" t="s">
        <v>53</v>
      </c>
      <c r="B24">
        <v>0</v>
      </c>
      <c r="C24">
        <v>0.05</v>
      </c>
      <c r="D24">
        <v>-0.65</v>
      </c>
      <c r="E24">
        <v>19.440000000000001</v>
      </c>
      <c r="F24">
        <v>-3.3439999999999999</v>
      </c>
      <c r="G24">
        <v>-21</v>
      </c>
      <c r="H24" s="8">
        <v>10</v>
      </c>
      <c r="I24" s="8">
        <f t="shared" si="0"/>
        <v>-36.783999999999999</v>
      </c>
      <c r="S24" s="8"/>
    </row>
    <row r="25" spans="1:19" x14ac:dyDescent="0.25">
      <c r="A25" t="s">
        <v>191</v>
      </c>
      <c r="B25">
        <v>0</v>
      </c>
      <c r="C25">
        <v>0.05</v>
      </c>
      <c r="D25">
        <v>-0.16400000000000001</v>
      </c>
      <c r="E25">
        <v>7.3129999999999997</v>
      </c>
      <c r="F25">
        <v>-2.2490000000000001</v>
      </c>
      <c r="G25">
        <v>-9</v>
      </c>
      <c r="H25" s="8">
        <v>11</v>
      </c>
      <c r="I25" s="8">
        <f t="shared" si="0"/>
        <v>-24.739000000000001</v>
      </c>
    </row>
    <row r="26" spans="1:19" x14ac:dyDescent="0.25">
      <c r="A26" t="s">
        <v>58</v>
      </c>
      <c r="B26">
        <v>1</v>
      </c>
      <c r="C26">
        <v>0.05</v>
      </c>
      <c r="D26">
        <v>-0.51700000000000002</v>
      </c>
      <c r="E26">
        <v>14.247</v>
      </c>
      <c r="F26">
        <v>-3.6320000000000001</v>
      </c>
      <c r="G26">
        <v>-33</v>
      </c>
      <c r="H26">
        <v>11</v>
      </c>
      <c r="I26" s="8">
        <f t="shared" si="0"/>
        <v>-39.951999999999998</v>
      </c>
      <c r="S26" s="8"/>
    </row>
    <row r="27" spans="1:19" x14ac:dyDescent="0.25">
      <c r="A27" t="s">
        <v>62</v>
      </c>
      <c r="B27">
        <v>0</v>
      </c>
      <c r="C27">
        <v>0.05</v>
      </c>
      <c r="D27">
        <v>-0.24</v>
      </c>
      <c r="E27">
        <v>20.11</v>
      </c>
      <c r="F27">
        <v>-1.1930000000000001</v>
      </c>
      <c r="G27">
        <v>-17</v>
      </c>
      <c r="H27">
        <v>11</v>
      </c>
      <c r="I27" s="8">
        <f t="shared" si="0"/>
        <v>-13.123000000000001</v>
      </c>
      <c r="S27" s="8"/>
    </row>
    <row r="28" spans="1:19" x14ac:dyDescent="0.25">
      <c r="A28" t="s">
        <v>156</v>
      </c>
      <c r="B28">
        <v>0</v>
      </c>
      <c r="C28">
        <v>0.05</v>
      </c>
      <c r="D28">
        <v>-0.70699999999999996</v>
      </c>
      <c r="E28">
        <v>18.100000000000001</v>
      </c>
      <c r="F28">
        <v>-3.9039999999999999</v>
      </c>
      <c r="G28">
        <v>-12</v>
      </c>
      <c r="H28">
        <v>9</v>
      </c>
      <c r="I28" s="8">
        <f t="shared" si="0"/>
        <v>-42.944000000000003</v>
      </c>
      <c r="S28" s="8"/>
    </row>
    <row r="29" spans="1:19" x14ac:dyDescent="0.25">
      <c r="A29" t="s">
        <v>65</v>
      </c>
      <c r="B29">
        <v>0</v>
      </c>
      <c r="C29">
        <v>0.05</v>
      </c>
      <c r="D29">
        <v>-0.24299999999999999</v>
      </c>
      <c r="E29">
        <v>30.152999999999999</v>
      </c>
      <c r="F29">
        <v>-0.80700000000000005</v>
      </c>
      <c r="G29">
        <v>-9</v>
      </c>
      <c r="H29">
        <v>11</v>
      </c>
      <c r="I29" s="8">
        <f t="shared" si="0"/>
        <v>-8.8770000000000007</v>
      </c>
      <c r="S29" s="8"/>
    </row>
    <row r="30" spans="1:19" x14ac:dyDescent="0.25">
      <c r="A30" t="s">
        <v>204</v>
      </c>
      <c r="B30">
        <v>0</v>
      </c>
      <c r="C30">
        <v>0.05</v>
      </c>
      <c r="D30">
        <v>-0.20399999999999999</v>
      </c>
      <c r="E30">
        <v>7.1040000000000001</v>
      </c>
      <c r="F30">
        <v>-2.8719999999999999</v>
      </c>
      <c r="G30">
        <v>-19</v>
      </c>
      <c r="H30">
        <v>11</v>
      </c>
      <c r="I30" s="8">
        <f t="shared" si="0"/>
        <v>-31.591999999999999</v>
      </c>
      <c r="S30" s="8"/>
    </row>
    <row r="31" spans="1:19" x14ac:dyDescent="0.25">
      <c r="A31" t="s">
        <v>71</v>
      </c>
      <c r="B31">
        <v>1</v>
      </c>
      <c r="C31">
        <v>0.05</v>
      </c>
      <c r="D31">
        <v>-0.317</v>
      </c>
      <c r="E31">
        <v>10.92</v>
      </c>
      <c r="F31">
        <v>-2.9</v>
      </c>
      <c r="G31">
        <v>-28</v>
      </c>
      <c r="H31">
        <v>9</v>
      </c>
      <c r="I31" s="8">
        <f t="shared" si="0"/>
        <v>-31.9</v>
      </c>
      <c r="S31" s="8"/>
    </row>
    <row r="32" spans="1:19" x14ac:dyDescent="0.25">
      <c r="I32" s="8"/>
      <c r="S32" s="8"/>
    </row>
    <row r="33" spans="4:32" x14ac:dyDescent="0.25">
      <c r="S33" s="8"/>
    </row>
    <row r="34" spans="4:32" x14ac:dyDescent="0.25">
      <c r="D34" t="s">
        <v>7</v>
      </c>
      <c r="E34" t="s">
        <v>8</v>
      </c>
      <c r="F34" t="s">
        <v>10</v>
      </c>
      <c r="G34" t="s">
        <v>154</v>
      </c>
      <c r="H34" t="s">
        <v>121</v>
      </c>
      <c r="I34" t="s">
        <v>11</v>
      </c>
      <c r="J34" t="s">
        <v>190</v>
      </c>
      <c r="K34" t="s">
        <v>13</v>
      </c>
      <c r="L34" t="s">
        <v>14</v>
      </c>
      <c r="M34" t="s">
        <v>15</v>
      </c>
      <c r="N34" t="s">
        <v>16</v>
      </c>
      <c r="O34" t="s">
        <v>17</v>
      </c>
      <c r="P34" t="s">
        <v>104</v>
      </c>
      <c r="Q34" t="s">
        <v>122</v>
      </c>
      <c r="R34" t="s">
        <v>123</v>
      </c>
      <c r="S34" t="s">
        <v>46</v>
      </c>
      <c r="T34" t="s">
        <v>47</v>
      </c>
      <c r="U34" t="s">
        <v>49</v>
      </c>
      <c r="V34" t="s">
        <v>50</v>
      </c>
      <c r="W34" t="s">
        <v>51</v>
      </c>
      <c r="X34" t="s">
        <v>52</v>
      </c>
      <c r="Y34" t="s">
        <v>53</v>
      </c>
      <c r="Z34" t="s">
        <v>191</v>
      </c>
      <c r="AA34" t="s">
        <v>58</v>
      </c>
      <c r="AB34" t="s">
        <v>62</v>
      </c>
      <c r="AC34" t="s">
        <v>156</v>
      </c>
      <c r="AD34" t="s">
        <v>65</v>
      </c>
      <c r="AE34" t="s">
        <v>204</v>
      </c>
      <c r="AF34" t="s">
        <v>71</v>
      </c>
    </row>
    <row r="35" spans="4:32" x14ac:dyDescent="0.25">
      <c r="S35" s="8"/>
    </row>
    <row r="36" spans="4:32" x14ac:dyDescent="0.25">
      <c r="S36" s="8"/>
    </row>
    <row r="37" spans="4:32" x14ac:dyDescent="0.25">
      <c r="S37" s="8"/>
    </row>
    <row r="38" spans="4:32" x14ac:dyDescent="0.25">
      <c r="S38" s="8"/>
    </row>
    <row r="39" spans="4:32" x14ac:dyDescent="0.25">
      <c r="S39" s="8"/>
    </row>
    <row r="40" spans="4:32" x14ac:dyDescent="0.25">
      <c r="S40" s="8"/>
    </row>
  </sheetData>
  <mergeCells count="2">
    <mergeCell ref="A1:I1"/>
    <mergeCell ref="K1:S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7"/>
  <sheetViews>
    <sheetView tabSelected="1" topLeftCell="AG1" zoomScale="70" zoomScaleNormal="70" workbookViewId="0">
      <selection activeCell="B36" sqref="B36:AD36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246</v>
      </c>
      <c r="B1" s="19"/>
      <c r="C1" s="19"/>
      <c r="D1" s="19"/>
      <c r="E1" s="19"/>
      <c r="F1" s="19"/>
      <c r="G1" s="19"/>
      <c r="H1" s="19"/>
      <c r="I1" s="19"/>
      <c r="K1" s="23" t="s">
        <v>247</v>
      </c>
      <c r="L1" s="23"/>
      <c r="M1" s="23"/>
      <c r="N1" s="23"/>
      <c r="O1" s="23"/>
      <c r="P1" s="23"/>
      <c r="Q1" s="23"/>
      <c r="R1" s="23"/>
      <c r="S1" s="23"/>
      <c r="U1" s="23" t="s">
        <v>248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249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250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245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245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244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s="28" t="str">
        <f>+PM!A3</f>
        <v>AT0002R</v>
      </c>
      <c r="B3" s="28">
        <f>+PM!B3</f>
        <v>1</v>
      </c>
      <c r="C3" s="28">
        <f>+PM!C3</f>
        <v>0.05</v>
      </c>
      <c r="D3" s="28">
        <f>+PM!D3</f>
        <v>-0.84499999999999997</v>
      </c>
      <c r="E3" s="28">
        <f>+PM!E3</f>
        <v>29.02</v>
      </c>
      <c r="F3" s="28">
        <f>+PM!F3</f>
        <v>-2.9119999999999999</v>
      </c>
      <c r="G3" s="28">
        <f>+PM!G3</f>
        <v>-31</v>
      </c>
      <c r="H3" s="28">
        <f>+PM!H3</f>
        <v>11</v>
      </c>
      <c r="I3" s="28">
        <f>+PM!I3</f>
        <v>-32.031999999999996</v>
      </c>
      <c r="J3" s="28"/>
      <c r="K3" s="28" t="s">
        <v>7</v>
      </c>
      <c r="L3" s="29">
        <v>1</v>
      </c>
      <c r="M3" s="30">
        <v>0.05</v>
      </c>
      <c r="N3" s="28">
        <v>-1.0149999999999999</v>
      </c>
      <c r="O3" s="8">
        <v>26.914999999999999</v>
      </c>
      <c r="P3" s="28">
        <v>-3.7709999999999999</v>
      </c>
      <c r="Q3" s="8">
        <v>-35</v>
      </c>
      <c r="R3">
        <v>11</v>
      </c>
      <c r="S3" s="8">
        <f>+P3*11</f>
        <v>-41.481000000000002</v>
      </c>
      <c r="U3" s="28" t="s">
        <v>7</v>
      </c>
      <c r="V3" s="29">
        <v>1</v>
      </c>
      <c r="W3" s="30">
        <v>0.05</v>
      </c>
      <c r="X3" s="28">
        <v>-0.81499999999999995</v>
      </c>
      <c r="Y3" s="8">
        <v>20.27</v>
      </c>
      <c r="Z3" s="28">
        <v>-4.0209999999999999</v>
      </c>
      <c r="AA3" s="8">
        <v>-41</v>
      </c>
      <c r="AB3" s="28">
        <v>11</v>
      </c>
      <c r="AC3" s="8">
        <f t="shared" ref="AC3:AC31" si="0">+Z3*11</f>
        <v>-44.231000000000002</v>
      </c>
      <c r="AD3" s="28"/>
      <c r="AE3" t="s">
        <v>7</v>
      </c>
      <c r="AF3" s="8">
        <v>0</v>
      </c>
      <c r="AG3" s="25">
        <v>0.05</v>
      </c>
      <c r="AH3" s="25">
        <v>-0.39800000000000002</v>
      </c>
      <c r="AI3">
        <v>25.45</v>
      </c>
      <c r="AJ3" s="8">
        <v>-1.5640000000000001</v>
      </c>
      <c r="AK3" s="8">
        <v>-15</v>
      </c>
      <c r="AL3" s="28">
        <v>11</v>
      </c>
      <c r="AM3" s="8">
        <f t="shared" ref="AM3:AM32" si="1">+AJ3*11</f>
        <v>-17.204000000000001</v>
      </c>
      <c r="AN3" s="28"/>
      <c r="AO3" s="2" t="s">
        <v>251</v>
      </c>
      <c r="AP3" s="29">
        <v>0</v>
      </c>
      <c r="AQ3" s="30">
        <v>0.05</v>
      </c>
      <c r="AR3" s="28">
        <v>-1.1639999999999999</v>
      </c>
      <c r="AS3" s="8">
        <v>40.561</v>
      </c>
      <c r="AT3" s="28">
        <v>-2.871</v>
      </c>
      <c r="AU3" s="8">
        <v>-23</v>
      </c>
      <c r="AV3">
        <v>11</v>
      </c>
      <c r="AW3" s="8">
        <f t="shared" ref="AW3:AW31" si="2">+AT3*11</f>
        <v>-31.581</v>
      </c>
      <c r="AY3" s="2" t="s">
        <v>80</v>
      </c>
      <c r="AZ3" s="2">
        <f>+COUNTA(A3:A41)</f>
        <v>29</v>
      </c>
      <c r="BA3" s="2">
        <f>+COUNTA(K3:K43)</f>
        <v>29</v>
      </c>
      <c r="BB3" s="2">
        <f>+COUNTA(U3:U43)</f>
        <v>29</v>
      </c>
      <c r="BC3" s="2">
        <f>+COUNTA(AE3:AE43)</f>
        <v>29</v>
      </c>
      <c r="BD3" s="2">
        <f>+COUNTA(AO3:AO43)</f>
        <v>29</v>
      </c>
    </row>
    <row r="4" spans="1:56" x14ac:dyDescent="0.25">
      <c r="A4" s="28" t="str">
        <f>+PM!A4</f>
        <v>AT0005R</v>
      </c>
      <c r="B4" s="28">
        <f>+PM!B4</f>
        <v>1</v>
      </c>
      <c r="C4" s="28">
        <f>+PM!C4</f>
        <v>0.05</v>
      </c>
      <c r="D4" s="28">
        <f>+PM!D4</f>
        <v>-0.34599999999999997</v>
      </c>
      <c r="E4" s="28">
        <f>+PM!E4</f>
        <v>11.17</v>
      </c>
      <c r="F4" s="28">
        <f>+PM!F4</f>
        <v>-3.0979999999999999</v>
      </c>
      <c r="G4" s="28">
        <f>+PM!G4</f>
        <v>-25</v>
      </c>
      <c r="H4" s="28">
        <f>+PM!H4</f>
        <v>10</v>
      </c>
      <c r="I4" s="28">
        <f>+PM!I4</f>
        <v>-34.077999999999996</v>
      </c>
      <c r="J4" s="28"/>
      <c r="K4" s="28" t="s">
        <v>8</v>
      </c>
      <c r="L4" s="29">
        <v>1</v>
      </c>
      <c r="M4" s="30">
        <v>0.05</v>
      </c>
      <c r="N4" s="28">
        <v>-0.39800000000000002</v>
      </c>
      <c r="O4" s="8">
        <v>13.49</v>
      </c>
      <c r="P4" s="28">
        <v>-2.9470000000000001</v>
      </c>
      <c r="Q4" s="8">
        <v>-25</v>
      </c>
      <c r="R4">
        <v>10</v>
      </c>
      <c r="S4" s="8">
        <f t="shared" ref="S4:S31" si="3">+P4*11</f>
        <v>-32.417000000000002</v>
      </c>
      <c r="U4" s="28" t="s">
        <v>8</v>
      </c>
      <c r="V4" s="29">
        <v>0</v>
      </c>
      <c r="W4" s="30">
        <v>0.05</v>
      </c>
      <c r="X4" s="28">
        <v>-0.28999999999999998</v>
      </c>
      <c r="Y4" s="8">
        <v>12.38</v>
      </c>
      <c r="Z4" s="28">
        <v>-2.3420000000000001</v>
      </c>
      <c r="AA4" s="8">
        <v>-21</v>
      </c>
      <c r="AB4" s="28">
        <v>11</v>
      </c>
      <c r="AC4" s="8">
        <f t="shared" si="0"/>
        <v>-25.762</v>
      </c>
      <c r="AD4" s="28"/>
      <c r="AE4" t="s">
        <v>8</v>
      </c>
      <c r="AF4" s="8">
        <v>0</v>
      </c>
      <c r="AG4" s="25">
        <v>0.05</v>
      </c>
      <c r="AH4" s="25">
        <v>-0.23300000000000001</v>
      </c>
      <c r="AI4">
        <v>10.233000000000001</v>
      </c>
      <c r="AJ4" s="8">
        <v>-2.2799999999999998</v>
      </c>
      <c r="AK4" s="8">
        <v>-19</v>
      </c>
      <c r="AL4" s="28">
        <v>10</v>
      </c>
      <c r="AM4" s="8">
        <f t="shared" si="1"/>
        <v>-25.08</v>
      </c>
      <c r="AN4" s="28"/>
      <c r="AO4" s="2" t="s">
        <v>8</v>
      </c>
      <c r="AP4" s="29">
        <v>0</v>
      </c>
      <c r="AQ4" s="30">
        <v>0.05</v>
      </c>
      <c r="AR4" s="28">
        <v>-0.188</v>
      </c>
      <c r="AS4" s="8">
        <v>8.2799999999999994</v>
      </c>
      <c r="AT4" s="28">
        <v>-2.2639999999999998</v>
      </c>
      <c r="AU4" s="8">
        <v>-13</v>
      </c>
      <c r="AV4">
        <v>10</v>
      </c>
      <c r="AW4" s="8">
        <f t="shared" si="2"/>
        <v>-24.903999999999996</v>
      </c>
      <c r="AY4" s="2" t="s">
        <v>85</v>
      </c>
      <c r="AZ4" s="6">
        <f>+AVERAGE(I3:I41)</f>
        <v>-26.62265517241379</v>
      </c>
      <c r="BA4" s="6">
        <f>+AVERAGE(S3:S43)</f>
        <v>-28.948586206896547</v>
      </c>
      <c r="BB4" s="6">
        <f>+AVERAGE(AC3:AC43)</f>
        <v>-35.605862068965514</v>
      </c>
      <c r="BC4" s="6">
        <f>+AVERAGE(AM3:AM43)</f>
        <v>-20.035931034482765</v>
      </c>
      <c r="BD4" s="6">
        <f>+AVERAGE(AW3:AW43)</f>
        <v>-19.715034482758618</v>
      </c>
    </row>
    <row r="5" spans="1:56" x14ac:dyDescent="0.25">
      <c r="A5" s="28" t="str">
        <f>+PM!A5</f>
        <v>CH0002R</v>
      </c>
      <c r="B5" s="28">
        <f>+PM!B5</f>
        <v>1</v>
      </c>
      <c r="C5" s="28">
        <f>+PM!C5</f>
        <v>0.05</v>
      </c>
      <c r="D5" s="28">
        <f>+PM!D5</f>
        <v>-0.63100000000000001</v>
      </c>
      <c r="E5" s="28">
        <f>+PM!E5</f>
        <v>22.088999999999999</v>
      </c>
      <c r="F5" s="28">
        <f>+PM!F5</f>
        <v>-2.8580000000000001</v>
      </c>
      <c r="G5" s="28">
        <f>+PM!G5</f>
        <v>-45</v>
      </c>
      <c r="H5" s="28">
        <f>+PM!H5</f>
        <v>11</v>
      </c>
      <c r="I5" s="28">
        <f>+PM!I5</f>
        <v>-31.438000000000002</v>
      </c>
      <c r="J5" s="28"/>
      <c r="K5" s="28" t="s">
        <v>10</v>
      </c>
      <c r="L5" s="29">
        <v>1</v>
      </c>
      <c r="M5" s="30">
        <v>0.05</v>
      </c>
      <c r="N5" s="28">
        <v>-0.57699999999999996</v>
      </c>
      <c r="O5" s="8">
        <v>20.92</v>
      </c>
      <c r="P5" s="28">
        <v>-2.7570000000000001</v>
      </c>
      <c r="Q5" s="8">
        <v>-29</v>
      </c>
      <c r="R5">
        <v>11</v>
      </c>
      <c r="S5" s="8">
        <f t="shared" si="3"/>
        <v>-30.327000000000002</v>
      </c>
      <c r="U5" s="28" t="s">
        <v>10</v>
      </c>
      <c r="V5" s="29">
        <v>1</v>
      </c>
      <c r="W5" s="30">
        <v>0.05</v>
      </c>
      <c r="X5" s="28">
        <v>-0.80700000000000005</v>
      </c>
      <c r="Y5" s="8">
        <v>18.611999999999998</v>
      </c>
      <c r="Z5" s="28">
        <v>-4.3380000000000001</v>
      </c>
      <c r="AA5" s="8">
        <v>-47</v>
      </c>
      <c r="AB5" s="28">
        <v>11</v>
      </c>
      <c r="AC5" s="8">
        <f t="shared" si="0"/>
        <v>-47.718000000000004</v>
      </c>
      <c r="AD5" s="28"/>
      <c r="AE5" t="s">
        <v>10</v>
      </c>
      <c r="AF5" s="8">
        <v>0</v>
      </c>
      <c r="AG5" s="25">
        <v>0.05</v>
      </c>
      <c r="AH5" s="25">
        <v>-0.61199999999999999</v>
      </c>
      <c r="AI5">
        <v>22.655999999999999</v>
      </c>
      <c r="AJ5" s="8">
        <v>-2.7010000000000001</v>
      </c>
      <c r="AK5" s="8">
        <v>-23</v>
      </c>
      <c r="AL5" s="28">
        <v>11</v>
      </c>
      <c r="AM5" s="8">
        <f t="shared" si="1"/>
        <v>-29.711000000000002</v>
      </c>
      <c r="AN5" s="28"/>
      <c r="AO5" s="28" t="s">
        <v>10</v>
      </c>
      <c r="AP5" s="29">
        <v>1</v>
      </c>
      <c r="AQ5" s="30">
        <v>0.05</v>
      </c>
      <c r="AR5" s="28">
        <v>-1.1319999999999999</v>
      </c>
      <c r="AS5" s="8">
        <v>30.718</v>
      </c>
      <c r="AT5" s="28">
        <v>-3.6850000000000001</v>
      </c>
      <c r="AU5" s="8">
        <v>-29</v>
      </c>
      <c r="AV5">
        <v>11</v>
      </c>
      <c r="AW5" s="8">
        <f t="shared" si="2"/>
        <v>-40.535000000000004</v>
      </c>
      <c r="AY5" s="2" t="s">
        <v>86</v>
      </c>
      <c r="AZ5" s="7">
        <f>+STDEV(I3:I41)</f>
        <v>12.643432338784393</v>
      </c>
      <c r="BA5" s="7">
        <f>+STDEV(S3:S43)</f>
        <v>11.280930814296573</v>
      </c>
      <c r="BB5" s="7">
        <f>+STDEV(S3:S43)</f>
        <v>11.280930814296573</v>
      </c>
      <c r="BC5" s="7">
        <f>+STDEV(AM3:AM43)</f>
        <v>20.091050480839595</v>
      </c>
      <c r="BD5" s="7">
        <f>+STDEV(AW3:AW43)</f>
        <v>17.858313527163844</v>
      </c>
    </row>
    <row r="6" spans="1:56" x14ac:dyDescent="0.25">
      <c r="A6" s="28" t="str">
        <f>+PM!A6</f>
        <v>CH0003R</v>
      </c>
      <c r="B6" s="28">
        <f>+PM!B6</f>
        <v>1</v>
      </c>
      <c r="C6" s="28">
        <f>+PM!C6</f>
        <v>0.05</v>
      </c>
      <c r="D6" s="28">
        <f>+PM!D6</f>
        <v>-0.69</v>
      </c>
      <c r="E6" s="28">
        <f>+PM!E6</f>
        <v>21.77</v>
      </c>
      <c r="F6" s="28">
        <f>+PM!F6</f>
        <v>-3.169</v>
      </c>
      <c r="G6" s="28">
        <f>+PM!G6</f>
        <v>-43</v>
      </c>
      <c r="H6" s="28">
        <f>+PM!H6</f>
        <v>11</v>
      </c>
      <c r="I6" s="28">
        <f>+PM!I6</f>
        <v>-34.859000000000002</v>
      </c>
      <c r="J6" s="28"/>
      <c r="K6" s="28" t="s">
        <v>154</v>
      </c>
      <c r="L6" s="29">
        <v>0</v>
      </c>
      <c r="M6" s="30">
        <v>0.05</v>
      </c>
      <c r="N6" s="28">
        <v>-0.60699999999999998</v>
      </c>
      <c r="O6" s="8">
        <v>20.855</v>
      </c>
      <c r="P6" s="28">
        <v>-2.9129999999999998</v>
      </c>
      <c r="Q6" s="8">
        <v>-25</v>
      </c>
      <c r="R6">
        <v>11</v>
      </c>
      <c r="S6" s="8">
        <f t="shared" si="3"/>
        <v>-32.042999999999999</v>
      </c>
      <c r="U6" s="28" t="s">
        <v>154</v>
      </c>
      <c r="V6" s="29">
        <v>1</v>
      </c>
      <c r="W6" s="30">
        <v>0.05</v>
      </c>
      <c r="X6" s="28">
        <v>-0.71</v>
      </c>
      <c r="Y6" s="8">
        <v>17.63</v>
      </c>
      <c r="Z6" s="28">
        <v>-4.0270000000000001</v>
      </c>
      <c r="AA6" s="8">
        <v>-41</v>
      </c>
      <c r="AB6" s="28">
        <v>11</v>
      </c>
      <c r="AC6" s="8">
        <f t="shared" si="0"/>
        <v>-44.297000000000004</v>
      </c>
      <c r="AD6" s="28"/>
      <c r="AE6" t="s">
        <v>154</v>
      </c>
      <c r="AF6" s="8">
        <v>0</v>
      </c>
      <c r="AG6" s="25">
        <v>0.05</v>
      </c>
      <c r="AH6" s="25">
        <v>-0.625</v>
      </c>
      <c r="AI6">
        <v>20.335000000000001</v>
      </c>
      <c r="AJ6" s="8">
        <v>-3.0739999999999998</v>
      </c>
      <c r="AK6" s="8">
        <v>-21</v>
      </c>
      <c r="AL6" s="28">
        <v>11</v>
      </c>
      <c r="AM6" s="8">
        <f t="shared" si="1"/>
        <v>-33.814</v>
      </c>
      <c r="AN6" s="28"/>
      <c r="AO6" s="28" t="s">
        <v>154</v>
      </c>
      <c r="AP6" s="29">
        <v>1</v>
      </c>
      <c r="AQ6" s="30">
        <v>0.05</v>
      </c>
      <c r="AR6" s="28">
        <v>-0.623</v>
      </c>
      <c r="AS6" s="8">
        <v>25.289000000000001</v>
      </c>
      <c r="AT6" s="28">
        <v>-2.464</v>
      </c>
      <c r="AU6" s="8">
        <v>-27</v>
      </c>
      <c r="AV6">
        <v>11</v>
      </c>
      <c r="AW6" s="8">
        <f t="shared" si="2"/>
        <v>-27.103999999999999</v>
      </c>
      <c r="AY6" s="2" t="s">
        <v>84</v>
      </c>
      <c r="AZ6" s="3">
        <f>+AVERAGE(D3:D41)</f>
        <v>-0.43524137931034479</v>
      </c>
      <c r="BA6" s="3">
        <f>+AVERAGE(N3:N43)</f>
        <v>-0.51710344827586208</v>
      </c>
      <c r="BB6" s="3">
        <f>+AVERAGE(X3:X43)</f>
        <v>-0.62106896551724133</v>
      </c>
      <c r="BC6" s="3">
        <f>+AVERAGE(AH3:AH43)</f>
        <v>-0.30999999999999994</v>
      </c>
      <c r="BD6" s="3">
        <f>+AVERAGE(AR3:AR43)</f>
        <v>-0.2969310344827587</v>
      </c>
    </row>
    <row r="7" spans="1:56" x14ac:dyDescent="0.25">
      <c r="A7" s="28" t="str">
        <f>+PM!A7</f>
        <v>CH0004R</v>
      </c>
      <c r="B7" s="28">
        <f>+PM!B7</f>
        <v>1</v>
      </c>
      <c r="C7" s="28">
        <f>+PM!C7</f>
        <v>0.05</v>
      </c>
      <c r="D7" s="28">
        <f>+PM!D7</f>
        <v>-0.47199999999999998</v>
      </c>
      <c r="E7" s="28">
        <f>+PM!E7</f>
        <v>12.4</v>
      </c>
      <c r="F7" s="28">
        <f>+PM!F7</f>
        <v>-3.8039999999999998</v>
      </c>
      <c r="G7" s="28">
        <f>+PM!G7</f>
        <v>-49</v>
      </c>
      <c r="H7" s="28">
        <f>+PM!H7</f>
        <v>11</v>
      </c>
      <c r="I7" s="28">
        <f>+PM!I7</f>
        <v>-41.844000000000001</v>
      </c>
      <c r="J7" s="28"/>
      <c r="K7" s="28" t="s">
        <v>121</v>
      </c>
      <c r="L7" s="29">
        <v>0</v>
      </c>
      <c r="M7" s="30">
        <v>0.05</v>
      </c>
      <c r="N7" s="28">
        <v>-0.371</v>
      </c>
      <c r="O7" s="8">
        <v>14.08</v>
      </c>
      <c r="P7" s="28">
        <v>-2.6379999999999999</v>
      </c>
      <c r="Q7" s="8">
        <v>-19</v>
      </c>
      <c r="R7">
        <v>11</v>
      </c>
      <c r="S7" s="8">
        <f t="shared" si="3"/>
        <v>-29.018000000000001</v>
      </c>
      <c r="U7" s="28" t="s">
        <v>121</v>
      </c>
      <c r="V7" s="29">
        <v>1</v>
      </c>
      <c r="W7" s="30">
        <v>0.05</v>
      </c>
      <c r="X7" s="28">
        <v>-0.67200000000000004</v>
      </c>
      <c r="Y7" s="8">
        <v>14.337</v>
      </c>
      <c r="Z7" s="28">
        <v>-4.6900000000000004</v>
      </c>
      <c r="AA7" s="8">
        <v>-41</v>
      </c>
      <c r="AB7" s="28">
        <v>11</v>
      </c>
      <c r="AC7" s="8">
        <f t="shared" si="0"/>
        <v>-51.59</v>
      </c>
      <c r="AD7" s="28"/>
      <c r="AE7" t="s">
        <v>121</v>
      </c>
      <c r="AF7" s="8">
        <v>1</v>
      </c>
      <c r="AG7" s="25">
        <v>0.05</v>
      </c>
      <c r="AH7" s="25">
        <v>-0.64400000000000002</v>
      </c>
      <c r="AI7">
        <v>13.246</v>
      </c>
      <c r="AJ7" s="8">
        <v>-4.8600000000000003</v>
      </c>
      <c r="AK7" s="8">
        <v>-43</v>
      </c>
      <c r="AL7" s="28">
        <v>11</v>
      </c>
      <c r="AM7" s="8">
        <f t="shared" si="1"/>
        <v>-53.46</v>
      </c>
      <c r="AN7" s="28"/>
      <c r="AO7" s="28" t="s">
        <v>121</v>
      </c>
      <c r="AP7" s="29">
        <v>1</v>
      </c>
      <c r="AQ7" s="30">
        <v>0.05</v>
      </c>
      <c r="AR7" s="28">
        <v>-0.40300000000000002</v>
      </c>
      <c r="AS7" s="8">
        <v>10.266</v>
      </c>
      <c r="AT7" s="28">
        <v>-3.9239999999999999</v>
      </c>
      <c r="AU7" s="8">
        <v>-27</v>
      </c>
      <c r="AV7">
        <v>11</v>
      </c>
      <c r="AW7" s="8">
        <f t="shared" si="2"/>
        <v>-43.164000000000001</v>
      </c>
      <c r="AY7" s="2"/>
      <c r="AZ7" s="2"/>
      <c r="BA7" s="2"/>
      <c r="BB7" s="2"/>
      <c r="BC7" s="2"/>
      <c r="BD7" s="2"/>
    </row>
    <row r="8" spans="1:56" x14ac:dyDescent="0.25">
      <c r="A8" s="28" t="str">
        <f>+PM!A8</f>
        <v>CH0005R</v>
      </c>
      <c r="B8" s="28">
        <f>+PM!B8</f>
        <v>1</v>
      </c>
      <c r="C8" s="28">
        <f>+PM!C8</f>
        <v>0.05</v>
      </c>
      <c r="D8" s="28">
        <f>+PM!D8</f>
        <v>-0.57999999999999996</v>
      </c>
      <c r="E8" s="28">
        <f>+PM!E8</f>
        <v>13.5</v>
      </c>
      <c r="F8" s="28">
        <f>+PM!F8</f>
        <v>-4.2960000000000003</v>
      </c>
      <c r="G8" s="28">
        <f>+PM!G8</f>
        <v>-51</v>
      </c>
      <c r="H8" s="28">
        <f>+PM!H8</f>
        <v>11</v>
      </c>
      <c r="I8" s="28">
        <f>+PM!I8</f>
        <v>-47.256</v>
      </c>
      <c r="J8" s="28"/>
      <c r="K8" s="28" t="s">
        <v>11</v>
      </c>
      <c r="L8" s="29">
        <v>1</v>
      </c>
      <c r="M8" s="30">
        <v>0.05</v>
      </c>
      <c r="N8" s="28">
        <v>-0.59799999999999998</v>
      </c>
      <c r="O8" s="8">
        <v>16.792000000000002</v>
      </c>
      <c r="P8" s="28">
        <v>-3.5579999999999998</v>
      </c>
      <c r="Q8" s="8">
        <v>-33</v>
      </c>
      <c r="R8">
        <v>11</v>
      </c>
      <c r="S8" s="8">
        <f t="shared" si="3"/>
        <v>-39.137999999999998</v>
      </c>
      <c r="U8" s="28" t="s">
        <v>11</v>
      </c>
      <c r="V8" s="29">
        <v>1</v>
      </c>
      <c r="W8" s="30">
        <v>0.05</v>
      </c>
      <c r="X8" s="28">
        <v>-0.76</v>
      </c>
      <c r="Y8" s="8">
        <v>15.05</v>
      </c>
      <c r="Z8" s="28">
        <v>-5.05</v>
      </c>
      <c r="AA8" s="8">
        <v>-45</v>
      </c>
      <c r="AB8" s="28">
        <v>11</v>
      </c>
      <c r="AC8" s="8">
        <f t="shared" si="0"/>
        <v>-55.55</v>
      </c>
      <c r="AD8" s="28"/>
      <c r="AE8" t="s">
        <v>11</v>
      </c>
      <c r="AF8" s="8">
        <v>1</v>
      </c>
      <c r="AG8" s="25">
        <v>0.05</v>
      </c>
      <c r="AH8" s="25">
        <v>-0.71399999999999997</v>
      </c>
      <c r="AI8">
        <v>13.146000000000001</v>
      </c>
      <c r="AJ8" s="8">
        <v>-5.431</v>
      </c>
      <c r="AK8" s="8">
        <v>-35</v>
      </c>
      <c r="AL8" s="28">
        <v>11</v>
      </c>
      <c r="AM8" s="8">
        <f t="shared" si="1"/>
        <v>-59.741</v>
      </c>
      <c r="AN8" s="28"/>
      <c r="AO8" s="28" t="s">
        <v>11</v>
      </c>
      <c r="AP8" s="29">
        <v>1</v>
      </c>
      <c r="AQ8" s="30">
        <v>0.05</v>
      </c>
      <c r="AR8" s="28">
        <v>-0.42199999999999999</v>
      </c>
      <c r="AS8" s="8">
        <v>10.683999999999999</v>
      </c>
      <c r="AT8" s="28">
        <v>-3.95</v>
      </c>
      <c r="AU8" s="8">
        <v>-31</v>
      </c>
      <c r="AV8">
        <v>11</v>
      </c>
      <c r="AW8" s="8">
        <f t="shared" si="2"/>
        <v>-43.45</v>
      </c>
      <c r="AY8" s="2" t="s">
        <v>186</v>
      </c>
      <c r="AZ8" s="4">
        <f>+COUNTIFS(B3:B41,"1",D3:D41,"&lt;0")/COUNTA(A3:A41)</f>
        <v>0.41379310344827586</v>
      </c>
      <c r="BA8" s="4">
        <f>+COUNTIFS(L3:L43,"1",N3:N43,"&lt;0")/COUNTA(K3:K43)</f>
        <v>0.34482758620689657</v>
      </c>
      <c r="BB8" s="4">
        <f>+COUNTIFS(V3:V43,"1",X3:X43,"&lt;0")/COUNTA(U3:U43)</f>
        <v>0.55172413793103448</v>
      </c>
      <c r="BC8" s="4">
        <f>+COUNTIFS(AF3:AF43,"1",AH3:AH43,"&lt;0")/COUNTA(AE3:AE43)</f>
        <v>0.13793103448275862</v>
      </c>
      <c r="BD8" s="4">
        <f>+COUNTIFS(AP3:AP43,"1",AR3:AR43,"&lt;0")/COUNTA(AO3:AO43)</f>
        <v>0.20689655172413793</v>
      </c>
    </row>
    <row r="9" spans="1:56" x14ac:dyDescent="0.25">
      <c r="A9" s="28" t="str">
        <f>+PM!A9</f>
        <v>CY0002R</v>
      </c>
      <c r="B9" s="28">
        <f>+PM!B9</f>
        <v>0</v>
      </c>
      <c r="C9" s="28">
        <f>+PM!C9</f>
        <v>0.05</v>
      </c>
      <c r="D9" s="28">
        <f>+PM!D9</f>
        <v>-0.995</v>
      </c>
      <c r="E9" s="28">
        <f>+PM!E9</f>
        <v>32.274999999999999</v>
      </c>
      <c r="F9" s="28">
        <f>+PM!F9</f>
        <v>-3.0830000000000002</v>
      </c>
      <c r="G9" s="28">
        <f>+PM!G9</f>
        <v>-21</v>
      </c>
      <c r="H9" s="28">
        <f>+PM!H9</f>
        <v>10</v>
      </c>
      <c r="I9" s="28">
        <f>+PM!I9</f>
        <v>-33.913000000000004</v>
      </c>
      <c r="J9" s="28"/>
      <c r="K9" s="28" t="s">
        <v>190</v>
      </c>
      <c r="L9" s="29">
        <v>1</v>
      </c>
      <c r="M9" s="30">
        <v>0.05</v>
      </c>
      <c r="N9" s="28">
        <v>-1.31</v>
      </c>
      <c r="O9" s="8">
        <v>39.32</v>
      </c>
      <c r="P9" s="28">
        <v>-3.3319999999999999</v>
      </c>
      <c r="Q9" s="8">
        <v>-25</v>
      </c>
      <c r="R9">
        <v>10</v>
      </c>
      <c r="S9" s="8">
        <f t="shared" si="3"/>
        <v>-36.652000000000001</v>
      </c>
      <c r="U9" s="28" t="s">
        <v>190</v>
      </c>
      <c r="V9" s="29">
        <v>0</v>
      </c>
      <c r="W9" s="30">
        <v>0.05</v>
      </c>
      <c r="X9" s="28">
        <v>-0.99</v>
      </c>
      <c r="Y9" s="8">
        <v>33.92</v>
      </c>
      <c r="Z9" s="28">
        <v>-2.919</v>
      </c>
      <c r="AA9" s="8">
        <v>-19</v>
      </c>
      <c r="AB9" s="28">
        <v>10</v>
      </c>
      <c r="AC9" s="8">
        <f t="shared" si="0"/>
        <v>-32.109000000000002</v>
      </c>
      <c r="AD9" s="28"/>
      <c r="AE9" t="s">
        <v>190</v>
      </c>
      <c r="AF9" s="8">
        <v>1</v>
      </c>
      <c r="AG9" s="25">
        <v>0.05</v>
      </c>
      <c r="AH9" s="25">
        <v>-1.105</v>
      </c>
      <c r="AI9">
        <v>32.634999999999998</v>
      </c>
      <c r="AJ9" s="8">
        <v>-3.3860000000000001</v>
      </c>
      <c r="AK9" s="8">
        <v>-23</v>
      </c>
      <c r="AL9" s="28">
        <v>10</v>
      </c>
      <c r="AM9" s="8">
        <f t="shared" si="1"/>
        <v>-37.246000000000002</v>
      </c>
      <c r="AN9" s="28"/>
      <c r="AO9" s="28" t="s">
        <v>190</v>
      </c>
      <c r="AP9" s="29">
        <v>0</v>
      </c>
      <c r="AQ9" s="30">
        <v>0.05</v>
      </c>
      <c r="AR9" s="28">
        <v>-0.15</v>
      </c>
      <c r="AS9" s="8">
        <v>21.57</v>
      </c>
      <c r="AT9" s="28">
        <v>-0.69499999999999995</v>
      </c>
      <c r="AU9" s="8">
        <v>-1</v>
      </c>
      <c r="AV9">
        <v>10</v>
      </c>
      <c r="AW9" s="8">
        <f t="shared" si="2"/>
        <v>-7.6449999999999996</v>
      </c>
      <c r="AY9" s="2" t="s">
        <v>187</v>
      </c>
      <c r="AZ9" s="4">
        <f>+COUNTIFS(B3:B41,"1",D3:D41,"&gt;0")/COUNTA(A3:A41)</f>
        <v>0</v>
      </c>
      <c r="BA9" s="4">
        <f>+COUNTIFS(L3:L43,"1",N3:N43,"&gt;0")/COUNTA(K3:K43)</f>
        <v>0</v>
      </c>
      <c r="BB9" s="4">
        <f>+COUNTIFS(V3:V43,"1",X3:X43,"&gt;0")/COUNTA(U3:U43)</f>
        <v>0</v>
      </c>
      <c r="BC9" s="4">
        <f>+COUNTIFS(AF3:AF43,"1",AH3:AH43,"&gt;0")/COUNTA(AE3:AE43)</f>
        <v>0</v>
      </c>
      <c r="BD9" s="4">
        <f>+COUNTIFS(AP3:AP40,"1",AR3:AR40,"&gt;0")/COUNTA(AO3:AO40)</f>
        <v>0</v>
      </c>
    </row>
    <row r="10" spans="1:56" x14ac:dyDescent="0.25">
      <c r="A10" s="28" t="str">
        <f>+PM!A10</f>
        <v>CZ0003R</v>
      </c>
      <c r="B10" s="28">
        <f>+PM!B10</f>
        <v>0</v>
      </c>
      <c r="C10" s="28">
        <f>+PM!C10</f>
        <v>0.05</v>
      </c>
      <c r="D10" s="28">
        <f>+PM!D10</f>
        <v>-1.1299999999999999</v>
      </c>
      <c r="E10" s="28">
        <f>+PM!E10</f>
        <v>29.97</v>
      </c>
      <c r="F10" s="28">
        <f>+PM!F10</f>
        <v>-3.77</v>
      </c>
      <c r="G10" s="28">
        <f>+PM!G10</f>
        <v>-17</v>
      </c>
      <c r="H10" s="28">
        <f>+PM!H10</f>
        <v>10</v>
      </c>
      <c r="I10" s="28">
        <f>+PM!I10</f>
        <v>-41.47</v>
      </c>
      <c r="J10" s="28"/>
      <c r="K10" s="28" t="s">
        <v>13</v>
      </c>
      <c r="L10" s="29">
        <v>1</v>
      </c>
      <c r="M10" s="30">
        <v>0.05</v>
      </c>
      <c r="N10" s="28">
        <v>-1.107</v>
      </c>
      <c r="O10" s="8">
        <v>31.387</v>
      </c>
      <c r="P10" s="28">
        <v>-3.5259999999999998</v>
      </c>
      <c r="Q10" s="8">
        <v>-23</v>
      </c>
      <c r="R10">
        <v>10</v>
      </c>
      <c r="S10" s="8">
        <f t="shared" si="3"/>
        <v>-38.786000000000001</v>
      </c>
      <c r="U10" s="28" t="s">
        <v>13</v>
      </c>
      <c r="V10" s="29">
        <v>1</v>
      </c>
      <c r="W10" s="30">
        <v>0.05</v>
      </c>
      <c r="X10" s="28">
        <v>-1.365</v>
      </c>
      <c r="Y10" s="8">
        <v>26.5</v>
      </c>
      <c r="Z10" s="28">
        <v>-5.1509999999999998</v>
      </c>
      <c r="AA10" s="8">
        <v>-38</v>
      </c>
      <c r="AB10" s="28">
        <v>10</v>
      </c>
      <c r="AC10" s="8">
        <f t="shared" si="0"/>
        <v>-56.661000000000001</v>
      </c>
      <c r="AD10" s="28"/>
      <c r="AE10" t="s">
        <v>13</v>
      </c>
      <c r="AF10" s="8">
        <v>0</v>
      </c>
      <c r="AG10" s="25">
        <v>0.05</v>
      </c>
      <c r="AH10" s="25">
        <v>-0.72599999999999998</v>
      </c>
      <c r="AI10">
        <v>27.074000000000002</v>
      </c>
      <c r="AJ10" s="8">
        <v>-2.6819999999999999</v>
      </c>
      <c r="AK10" s="8">
        <v>-17</v>
      </c>
      <c r="AL10" s="28">
        <v>10</v>
      </c>
      <c r="AM10" s="8">
        <f t="shared" si="1"/>
        <v>-29.501999999999999</v>
      </c>
      <c r="AN10" s="28"/>
      <c r="AO10" s="28" t="s">
        <v>13</v>
      </c>
      <c r="AP10" s="29">
        <v>0</v>
      </c>
      <c r="AQ10" s="30">
        <v>0.05</v>
      </c>
      <c r="AR10" s="28">
        <v>-0.78100000000000003</v>
      </c>
      <c r="AS10" s="8">
        <v>28.841999999999999</v>
      </c>
      <c r="AT10" s="28">
        <v>-2.7080000000000002</v>
      </c>
      <c r="AU10" s="8">
        <v>-17</v>
      </c>
      <c r="AV10">
        <v>10</v>
      </c>
      <c r="AW10" s="8">
        <f t="shared" si="2"/>
        <v>-29.788000000000004</v>
      </c>
      <c r="AZ10" s="4"/>
      <c r="BA10" s="4"/>
      <c r="BB10" s="4"/>
    </row>
    <row r="11" spans="1:56" x14ac:dyDescent="0.25">
      <c r="A11" s="28" t="str">
        <f>+PM!A11</f>
        <v>DE0001R</v>
      </c>
      <c r="B11" s="28">
        <f>+PM!B11</f>
        <v>0</v>
      </c>
      <c r="C11" s="28">
        <f>+PM!C11</f>
        <v>0.05</v>
      </c>
      <c r="D11" s="28">
        <f>+PM!D11</f>
        <v>-0.25700000000000001</v>
      </c>
      <c r="E11" s="28">
        <f>+PM!E11</f>
        <v>20.170000000000002</v>
      </c>
      <c r="F11" s="28">
        <f>+PM!F11</f>
        <v>-1.274</v>
      </c>
      <c r="G11" s="28">
        <f>+PM!G11</f>
        <v>-25</v>
      </c>
      <c r="H11" s="28">
        <f>+PM!H11</f>
        <v>11</v>
      </c>
      <c r="I11" s="28">
        <f>+PM!I11</f>
        <v>-14.013999999999999</v>
      </c>
      <c r="J11" s="28"/>
      <c r="K11" s="28" t="s">
        <v>14</v>
      </c>
      <c r="L11" s="29">
        <v>0</v>
      </c>
      <c r="M11" s="30">
        <v>0.05</v>
      </c>
      <c r="N11" s="28">
        <v>-0.52300000000000002</v>
      </c>
      <c r="O11" s="8">
        <v>23.184999999999999</v>
      </c>
      <c r="P11" s="28">
        <v>-2.254</v>
      </c>
      <c r="Q11" s="8">
        <v>-23</v>
      </c>
      <c r="R11">
        <v>11</v>
      </c>
      <c r="S11" s="8">
        <f t="shared" si="3"/>
        <v>-24.794</v>
      </c>
      <c r="U11" s="28" t="s">
        <v>14</v>
      </c>
      <c r="V11" s="29">
        <v>0</v>
      </c>
      <c r="W11" s="30">
        <v>0.05</v>
      </c>
      <c r="X11" s="28">
        <v>-0.30399999999999999</v>
      </c>
      <c r="Y11" s="8">
        <v>16.404</v>
      </c>
      <c r="Z11" s="28">
        <v>-1.855</v>
      </c>
      <c r="AA11" s="8">
        <v>-21</v>
      </c>
      <c r="AB11" s="28">
        <v>11</v>
      </c>
      <c r="AC11" s="8">
        <f t="shared" si="0"/>
        <v>-20.405000000000001</v>
      </c>
      <c r="AD11" s="28"/>
      <c r="AE11" t="s">
        <v>14</v>
      </c>
      <c r="AF11" s="8">
        <v>0</v>
      </c>
      <c r="AG11" s="25">
        <v>0.05</v>
      </c>
      <c r="AH11" s="25">
        <v>0.11700000000000001</v>
      </c>
      <c r="AI11">
        <v>17.757000000000001</v>
      </c>
      <c r="AJ11" s="8">
        <v>0.65700000000000003</v>
      </c>
      <c r="AK11" s="8">
        <v>3</v>
      </c>
      <c r="AL11" s="28">
        <v>11</v>
      </c>
      <c r="AM11" s="8">
        <f t="shared" si="1"/>
        <v>7.2270000000000003</v>
      </c>
      <c r="AN11" s="28"/>
      <c r="AO11" s="28" t="s">
        <v>14</v>
      </c>
      <c r="AP11" s="29">
        <v>0</v>
      </c>
      <c r="AQ11" s="30">
        <v>0.05</v>
      </c>
      <c r="AR11" s="28">
        <v>-8.7999999999999995E-2</v>
      </c>
      <c r="AS11" s="8">
        <v>22.515000000000001</v>
      </c>
      <c r="AT11" s="28">
        <v>-0.38900000000000001</v>
      </c>
      <c r="AU11" s="8">
        <v>-1</v>
      </c>
      <c r="AV11">
        <v>11</v>
      </c>
      <c r="AW11" s="8">
        <f t="shared" si="2"/>
        <v>-4.2789999999999999</v>
      </c>
      <c r="AZ11" s="4"/>
      <c r="BA11" s="4"/>
      <c r="BB11" s="4"/>
    </row>
    <row r="12" spans="1:56" x14ac:dyDescent="0.25">
      <c r="A12" s="28" t="str">
        <f>+PM!A12</f>
        <v>DE0002R</v>
      </c>
      <c r="B12" s="28">
        <f>+PM!B12</f>
        <v>0</v>
      </c>
      <c r="C12" s="28">
        <f>+PM!C12</f>
        <v>0.05</v>
      </c>
      <c r="D12" s="28">
        <f>+PM!D12</f>
        <v>-0.38</v>
      </c>
      <c r="E12" s="28">
        <f>+PM!E12</f>
        <v>19.07</v>
      </c>
      <c r="F12" s="28">
        <f>+PM!F12</f>
        <v>-1.9930000000000001</v>
      </c>
      <c r="G12" s="28">
        <f>+PM!G12</f>
        <v>-19</v>
      </c>
      <c r="H12" s="28">
        <f>+PM!H12</f>
        <v>11</v>
      </c>
      <c r="I12" s="28">
        <f>+PM!I12</f>
        <v>-21.923000000000002</v>
      </c>
      <c r="J12" s="28"/>
      <c r="K12" s="28" t="s">
        <v>15</v>
      </c>
      <c r="L12" s="29">
        <v>0</v>
      </c>
      <c r="M12" s="30">
        <v>0.05</v>
      </c>
      <c r="N12" s="28">
        <v>-0.54</v>
      </c>
      <c r="O12" s="8">
        <v>21.98</v>
      </c>
      <c r="P12" s="28">
        <v>-2.4569999999999999</v>
      </c>
      <c r="Q12" s="8">
        <v>-23</v>
      </c>
      <c r="R12">
        <v>11</v>
      </c>
      <c r="S12" s="8">
        <f t="shared" si="3"/>
        <v>-27.026999999999997</v>
      </c>
      <c r="U12" s="28" t="s">
        <v>15</v>
      </c>
      <c r="V12" s="29">
        <v>1</v>
      </c>
      <c r="W12" s="30">
        <v>0.05</v>
      </c>
      <c r="X12" s="28">
        <v>-0.58899999999999997</v>
      </c>
      <c r="Y12" s="8">
        <v>17.199000000000002</v>
      </c>
      <c r="Z12" s="28">
        <v>-3.4220000000000002</v>
      </c>
      <c r="AA12" s="8">
        <v>-33</v>
      </c>
      <c r="AB12" s="28">
        <v>10</v>
      </c>
      <c r="AC12" s="8">
        <f t="shared" si="0"/>
        <v>-37.642000000000003</v>
      </c>
      <c r="AD12" s="28"/>
      <c r="AE12" t="s">
        <v>15</v>
      </c>
      <c r="AF12" s="8">
        <v>0</v>
      </c>
      <c r="AG12" s="25">
        <v>0.05</v>
      </c>
      <c r="AH12" s="25">
        <v>-2.4E-2</v>
      </c>
      <c r="AI12">
        <v>14.752000000000001</v>
      </c>
      <c r="AJ12" s="8">
        <v>-0.16300000000000001</v>
      </c>
      <c r="AK12" s="8">
        <v>-5</v>
      </c>
      <c r="AL12" s="28">
        <v>11</v>
      </c>
      <c r="AM12" s="8">
        <f t="shared" si="1"/>
        <v>-1.7930000000000001</v>
      </c>
      <c r="AN12" s="28"/>
      <c r="AO12" s="28" t="s">
        <v>15</v>
      </c>
      <c r="AP12" s="29">
        <v>0</v>
      </c>
      <c r="AQ12" s="30">
        <v>0.05</v>
      </c>
      <c r="AR12" s="28">
        <v>-0.35399999999999998</v>
      </c>
      <c r="AS12" s="8">
        <v>21.873999999999999</v>
      </c>
      <c r="AT12" s="28">
        <v>-1.62</v>
      </c>
      <c r="AU12" s="8">
        <v>-9</v>
      </c>
      <c r="AV12">
        <v>11</v>
      </c>
      <c r="AW12" s="8">
        <f t="shared" si="2"/>
        <v>-17.82</v>
      </c>
    </row>
    <row r="13" spans="1:56" x14ac:dyDescent="0.25">
      <c r="A13" s="28" t="str">
        <f>+PM!A13</f>
        <v>DE0003R</v>
      </c>
      <c r="B13" s="28">
        <f>+PM!B13</f>
        <v>0</v>
      </c>
      <c r="C13" s="28">
        <f>+PM!C13</f>
        <v>0.05</v>
      </c>
      <c r="D13" s="28">
        <f>+PM!D13</f>
        <v>-0.151</v>
      </c>
      <c r="E13" s="28">
        <f>+PM!E13</f>
        <v>10.173999999999999</v>
      </c>
      <c r="F13" s="28">
        <f>+PM!F13</f>
        <v>-1.488</v>
      </c>
      <c r="G13" s="28">
        <f>+PM!G13</f>
        <v>-23</v>
      </c>
      <c r="H13" s="28">
        <f>+PM!H13</f>
        <v>11</v>
      </c>
      <c r="I13" s="28">
        <f>+PM!I13</f>
        <v>-16.367999999999999</v>
      </c>
      <c r="J13" s="28"/>
      <c r="K13" s="28" t="s">
        <v>16</v>
      </c>
      <c r="L13" s="29">
        <v>0</v>
      </c>
      <c r="M13" s="30">
        <v>0.05</v>
      </c>
      <c r="N13" s="28">
        <v>-0.183</v>
      </c>
      <c r="O13" s="8">
        <v>13.635</v>
      </c>
      <c r="P13" s="28">
        <v>-1.3380000000000001</v>
      </c>
      <c r="Q13" s="8">
        <v>-7</v>
      </c>
      <c r="R13">
        <v>11</v>
      </c>
      <c r="S13" s="8">
        <f t="shared" si="3"/>
        <v>-14.718</v>
      </c>
      <c r="U13" s="28" t="s">
        <v>16</v>
      </c>
      <c r="V13" s="29">
        <v>1</v>
      </c>
      <c r="W13" s="30">
        <v>0.05</v>
      </c>
      <c r="X13" s="28">
        <v>-0.433</v>
      </c>
      <c r="Y13" s="8">
        <v>12.913</v>
      </c>
      <c r="Z13" s="28">
        <v>-3.3559999999999999</v>
      </c>
      <c r="AA13" s="8">
        <v>-25</v>
      </c>
      <c r="AB13" s="28">
        <v>10</v>
      </c>
      <c r="AC13" s="8">
        <f t="shared" si="0"/>
        <v>-36.915999999999997</v>
      </c>
      <c r="AD13" s="28"/>
      <c r="AE13" t="s">
        <v>16</v>
      </c>
      <c r="AF13" s="8">
        <v>0</v>
      </c>
      <c r="AG13" s="25">
        <v>0.05</v>
      </c>
      <c r="AH13" s="25">
        <v>-0.192</v>
      </c>
      <c r="AI13">
        <v>8.7449999999999992</v>
      </c>
      <c r="AJ13" s="8">
        <v>-2.1920000000000002</v>
      </c>
      <c r="AK13" s="8">
        <v>-20</v>
      </c>
      <c r="AL13" s="28">
        <v>11</v>
      </c>
      <c r="AM13" s="8">
        <f t="shared" si="1"/>
        <v>-24.112000000000002</v>
      </c>
      <c r="AN13" s="28"/>
      <c r="AO13" s="28" t="s">
        <v>16</v>
      </c>
      <c r="AP13" s="29">
        <v>0</v>
      </c>
      <c r="AQ13" s="30">
        <v>0.05</v>
      </c>
      <c r="AR13" s="28">
        <v>-4.5999999999999999E-2</v>
      </c>
      <c r="AS13" s="8">
        <v>5.6920000000000002</v>
      </c>
      <c r="AT13" s="28">
        <v>-0.80800000000000005</v>
      </c>
      <c r="AU13" s="8">
        <v>-5</v>
      </c>
      <c r="AV13">
        <v>11</v>
      </c>
      <c r="AW13" s="8">
        <f t="shared" si="2"/>
        <v>-8.8879999999999999</v>
      </c>
    </row>
    <row r="14" spans="1:56" x14ac:dyDescent="0.25">
      <c r="A14" s="28" t="str">
        <f>+PM!A14</f>
        <v>DE0007R</v>
      </c>
      <c r="B14" s="28">
        <f>+PM!B14</f>
        <v>0</v>
      </c>
      <c r="C14" s="28">
        <f>+PM!C14</f>
        <v>0.05</v>
      </c>
      <c r="D14" s="28">
        <f>+PM!D14</f>
        <v>-8.4000000000000005E-2</v>
      </c>
      <c r="E14" s="28">
        <f>+PM!E14</f>
        <v>14.69</v>
      </c>
      <c r="F14" s="28">
        <f>+PM!F14</f>
        <v>-0.57199999999999995</v>
      </c>
      <c r="G14" s="28">
        <f>+PM!G14</f>
        <v>-3</v>
      </c>
      <c r="H14" s="28">
        <f>+PM!H14</f>
        <v>11</v>
      </c>
      <c r="I14" s="28">
        <f>+PM!I14</f>
        <v>-6.2919999999999998</v>
      </c>
      <c r="J14" s="28"/>
      <c r="K14" s="28" t="s">
        <v>17</v>
      </c>
      <c r="L14" s="29">
        <v>0</v>
      </c>
      <c r="M14" s="30">
        <v>0.05</v>
      </c>
      <c r="N14" s="28">
        <v>-0.45300000000000001</v>
      </c>
      <c r="O14" s="8">
        <v>16.536999999999999</v>
      </c>
      <c r="P14" s="28">
        <v>-2.7410000000000001</v>
      </c>
      <c r="Q14" s="8">
        <v>-25</v>
      </c>
      <c r="R14">
        <v>11</v>
      </c>
      <c r="S14" s="8">
        <f t="shared" si="3"/>
        <v>-30.151</v>
      </c>
      <c r="U14" s="28" t="s">
        <v>17</v>
      </c>
      <c r="V14" s="29">
        <v>0</v>
      </c>
      <c r="W14" s="30">
        <v>0.05</v>
      </c>
      <c r="X14" s="28">
        <v>-0.21199999999999999</v>
      </c>
      <c r="Y14" s="8">
        <v>12.378</v>
      </c>
      <c r="Z14" s="28">
        <v>-1.7130000000000001</v>
      </c>
      <c r="AA14" s="8">
        <v>-13</v>
      </c>
      <c r="AB14" s="28">
        <v>10</v>
      </c>
      <c r="AC14" s="8">
        <f t="shared" si="0"/>
        <v>-18.843</v>
      </c>
      <c r="AD14" s="28"/>
      <c r="AE14" t="s">
        <v>17</v>
      </c>
      <c r="AF14" s="8">
        <v>0</v>
      </c>
      <c r="AG14" s="25">
        <v>0.05</v>
      </c>
      <c r="AH14" s="25">
        <v>0.24199999999999999</v>
      </c>
      <c r="AI14">
        <v>14.04</v>
      </c>
      <c r="AJ14" s="8">
        <v>1.724</v>
      </c>
      <c r="AK14" s="8">
        <v>9</v>
      </c>
      <c r="AL14" s="28">
        <v>11</v>
      </c>
      <c r="AM14" s="8">
        <f t="shared" si="1"/>
        <v>18.963999999999999</v>
      </c>
      <c r="AN14" s="28"/>
      <c r="AO14" s="28" t="s">
        <v>17</v>
      </c>
      <c r="AP14" s="29">
        <v>0</v>
      </c>
      <c r="AQ14" s="30">
        <v>0.05</v>
      </c>
      <c r="AR14" s="28">
        <v>5.0000000000000001E-3</v>
      </c>
      <c r="AS14" s="8">
        <v>17.170000000000002</v>
      </c>
      <c r="AT14" s="28">
        <v>2.9000000000000001E-2</v>
      </c>
      <c r="AU14" s="8">
        <v>1</v>
      </c>
      <c r="AV14">
        <v>11</v>
      </c>
      <c r="AW14" s="8">
        <f t="shared" si="2"/>
        <v>0.31900000000000001</v>
      </c>
    </row>
    <row r="15" spans="1:56" x14ac:dyDescent="0.25">
      <c r="A15" s="28" t="str">
        <f>+PM!A15</f>
        <v>DE0008R</v>
      </c>
      <c r="B15" s="28">
        <f>+PM!B15</f>
        <v>0</v>
      </c>
      <c r="C15" s="28">
        <f>+PM!C15</f>
        <v>0.05</v>
      </c>
      <c r="D15" s="28">
        <f>+PM!D15</f>
        <v>-0.156</v>
      </c>
      <c r="E15" s="28">
        <f>+PM!E15</f>
        <v>11.77</v>
      </c>
      <c r="F15" s="28">
        <f>+PM!F15</f>
        <v>-1.325</v>
      </c>
      <c r="G15" s="28">
        <f>+PM!G15</f>
        <v>-21</v>
      </c>
      <c r="H15" s="28">
        <f>+PM!H15</f>
        <v>11</v>
      </c>
      <c r="I15" s="28">
        <f>+PM!I15</f>
        <v>-14.574999999999999</v>
      </c>
      <c r="J15" s="28"/>
      <c r="K15" s="28" t="s">
        <v>104</v>
      </c>
      <c r="L15" s="29">
        <v>0</v>
      </c>
      <c r="M15" s="30">
        <v>0.05</v>
      </c>
      <c r="N15" s="28">
        <v>-0.28999999999999998</v>
      </c>
      <c r="O15" s="8">
        <v>15.57</v>
      </c>
      <c r="P15" s="28">
        <v>-1.863</v>
      </c>
      <c r="Q15" s="8">
        <v>-11</v>
      </c>
      <c r="R15">
        <v>11</v>
      </c>
      <c r="S15" s="8">
        <f t="shared" si="3"/>
        <v>-20.492999999999999</v>
      </c>
      <c r="U15" s="28" t="s">
        <v>104</v>
      </c>
      <c r="V15" s="29">
        <v>1</v>
      </c>
      <c r="W15" s="30">
        <v>0.05</v>
      </c>
      <c r="X15" s="28">
        <v>-0.55100000000000005</v>
      </c>
      <c r="Y15" s="8">
        <v>15.492000000000001</v>
      </c>
      <c r="Z15" s="28">
        <v>-3.5579999999999998</v>
      </c>
      <c r="AA15" s="8">
        <v>-27</v>
      </c>
      <c r="AB15" s="28">
        <v>10</v>
      </c>
      <c r="AC15" s="8">
        <f t="shared" si="0"/>
        <v>-39.137999999999998</v>
      </c>
      <c r="AD15" s="28"/>
      <c r="AE15" t="s">
        <v>104</v>
      </c>
      <c r="AF15" s="8">
        <v>0</v>
      </c>
      <c r="AG15" s="25">
        <v>0.05</v>
      </c>
      <c r="AH15" s="25">
        <v>-1.7999999999999999E-2</v>
      </c>
      <c r="AI15">
        <v>8.7840000000000007</v>
      </c>
      <c r="AJ15" s="8">
        <v>-0.20499999999999999</v>
      </c>
      <c r="AK15" s="8">
        <v>-5</v>
      </c>
      <c r="AL15" s="28">
        <v>11</v>
      </c>
      <c r="AM15" s="8">
        <f t="shared" si="1"/>
        <v>-2.2549999999999999</v>
      </c>
      <c r="AN15" s="28"/>
      <c r="AO15" s="28" t="s">
        <v>104</v>
      </c>
      <c r="AP15" s="29">
        <v>0</v>
      </c>
      <c r="AQ15" s="30">
        <v>0.05</v>
      </c>
      <c r="AR15" s="28">
        <v>0.157</v>
      </c>
      <c r="AS15" s="8">
        <v>7.6029999999999998</v>
      </c>
      <c r="AT15" s="28">
        <v>2.0609999999999999</v>
      </c>
      <c r="AU15" s="8">
        <v>17</v>
      </c>
      <c r="AV15">
        <v>11</v>
      </c>
      <c r="AW15" s="8">
        <f t="shared" si="2"/>
        <v>22.670999999999999</v>
      </c>
    </row>
    <row r="16" spans="1:56" x14ac:dyDescent="0.25">
      <c r="A16" s="28" t="str">
        <f>+PM!A16</f>
        <v>DE0009R</v>
      </c>
      <c r="B16" s="28">
        <f>+PM!B16</f>
        <v>0</v>
      </c>
      <c r="C16" s="28">
        <f>+PM!C16</f>
        <v>0.05</v>
      </c>
      <c r="D16" s="28">
        <f>+PM!D16</f>
        <v>-0.22600000000000001</v>
      </c>
      <c r="E16" s="28">
        <f>+PM!E16</f>
        <v>17.908999999999999</v>
      </c>
      <c r="F16" s="28">
        <f>+PM!F16</f>
        <v>-1.2629999999999999</v>
      </c>
      <c r="G16" s="28">
        <f>+PM!G16</f>
        <v>-19</v>
      </c>
      <c r="H16" s="28">
        <f>+PM!H16</f>
        <v>11</v>
      </c>
      <c r="I16" s="28">
        <f>+PM!I16</f>
        <v>-13.892999999999999</v>
      </c>
      <c r="J16" s="28"/>
      <c r="K16" s="28" t="s">
        <v>122</v>
      </c>
      <c r="L16" s="29">
        <v>0</v>
      </c>
      <c r="M16" s="30">
        <v>0.05</v>
      </c>
      <c r="N16" s="28">
        <v>-0.51</v>
      </c>
      <c r="O16" s="8">
        <v>21.68</v>
      </c>
      <c r="P16" s="28">
        <v>-2.3519999999999999</v>
      </c>
      <c r="Q16" s="8">
        <v>-21</v>
      </c>
      <c r="R16">
        <v>11</v>
      </c>
      <c r="S16" s="8">
        <f t="shared" si="3"/>
        <v>-25.872</v>
      </c>
      <c r="U16" s="28" t="s">
        <v>122</v>
      </c>
      <c r="V16" s="29">
        <v>0</v>
      </c>
      <c r="W16" s="30">
        <v>0.05</v>
      </c>
      <c r="X16" s="28">
        <v>-0.38500000000000001</v>
      </c>
      <c r="Y16" s="8">
        <v>14.845000000000001</v>
      </c>
      <c r="Z16" s="28">
        <v>-2.593</v>
      </c>
      <c r="AA16" s="8">
        <v>-21</v>
      </c>
      <c r="AB16" s="28">
        <v>10</v>
      </c>
      <c r="AC16" s="8">
        <f t="shared" si="0"/>
        <v>-28.523</v>
      </c>
      <c r="AD16" s="28"/>
      <c r="AE16" t="s">
        <v>122</v>
      </c>
      <c r="AF16" s="8">
        <v>0</v>
      </c>
      <c r="AG16" s="25">
        <v>0.05</v>
      </c>
      <c r="AH16" s="25">
        <v>-0.16200000000000001</v>
      </c>
      <c r="AI16">
        <v>15.32</v>
      </c>
      <c r="AJ16" s="8">
        <v>-1.0609999999999999</v>
      </c>
      <c r="AK16" s="8">
        <v>-7</v>
      </c>
      <c r="AL16" s="28">
        <v>11</v>
      </c>
      <c r="AM16" s="8">
        <f t="shared" si="1"/>
        <v>-11.670999999999999</v>
      </c>
      <c r="AN16" s="28"/>
      <c r="AO16" s="28" t="s">
        <v>122</v>
      </c>
      <c r="AP16" s="29">
        <v>0</v>
      </c>
      <c r="AQ16" s="30">
        <v>0.05</v>
      </c>
      <c r="AR16" s="28">
        <v>-0.121</v>
      </c>
      <c r="AS16" s="8">
        <v>18.263000000000002</v>
      </c>
      <c r="AT16" s="28">
        <v>-0.66500000000000004</v>
      </c>
      <c r="AU16" s="8">
        <v>-7</v>
      </c>
      <c r="AV16">
        <v>11</v>
      </c>
      <c r="AW16" s="8">
        <f t="shared" si="2"/>
        <v>-7.3150000000000004</v>
      </c>
    </row>
    <row r="17" spans="1:49" x14ac:dyDescent="0.25">
      <c r="A17" s="28" t="str">
        <f>+PM!A17</f>
        <v>DE0044R</v>
      </c>
      <c r="B17" s="28">
        <f>+PM!B17</f>
        <v>0</v>
      </c>
      <c r="C17" s="28">
        <f>+PM!C17</f>
        <v>0.05</v>
      </c>
      <c r="D17" s="28">
        <f>+PM!D17</f>
        <v>-0.24</v>
      </c>
      <c r="E17" s="28">
        <f>+PM!E17</f>
        <v>23.4</v>
      </c>
      <c r="F17" s="28">
        <f>+PM!F17</f>
        <v>-1.026</v>
      </c>
      <c r="G17" s="28">
        <f>+PM!G17</f>
        <v>-13</v>
      </c>
      <c r="H17" s="28">
        <f>+PM!H17</f>
        <v>11</v>
      </c>
      <c r="I17" s="28">
        <f>+PM!I17</f>
        <v>-11.286</v>
      </c>
      <c r="J17" s="28"/>
      <c r="K17" s="28" t="s">
        <v>123</v>
      </c>
      <c r="L17" s="29">
        <v>0</v>
      </c>
      <c r="M17" s="30">
        <v>0.05</v>
      </c>
      <c r="N17" s="28">
        <v>-0.105</v>
      </c>
      <c r="O17" s="8">
        <v>24.02</v>
      </c>
      <c r="P17" s="28">
        <v>-0.437</v>
      </c>
      <c r="Q17" s="8">
        <v>-4</v>
      </c>
      <c r="R17">
        <v>10</v>
      </c>
      <c r="S17" s="8">
        <f t="shared" si="3"/>
        <v>-4.8070000000000004</v>
      </c>
      <c r="U17" s="28" t="s">
        <v>123</v>
      </c>
      <c r="V17" s="29">
        <v>0</v>
      </c>
      <c r="W17" s="30">
        <v>0.05</v>
      </c>
      <c r="X17" s="28">
        <v>-0.21199999999999999</v>
      </c>
      <c r="Y17" s="8">
        <v>20.23</v>
      </c>
      <c r="Z17" s="28">
        <v>-1.046</v>
      </c>
      <c r="AA17" s="8">
        <v>-13</v>
      </c>
      <c r="AB17" s="28">
        <v>10</v>
      </c>
      <c r="AC17" s="8">
        <f t="shared" si="0"/>
        <v>-11.506</v>
      </c>
      <c r="AD17" s="28"/>
      <c r="AE17" t="s">
        <v>123</v>
      </c>
      <c r="AF17" s="8">
        <v>0</v>
      </c>
      <c r="AG17" s="25">
        <v>0.05</v>
      </c>
      <c r="AH17" s="25">
        <v>-0.11700000000000001</v>
      </c>
      <c r="AI17">
        <v>21.26</v>
      </c>
      <c r="AJ17" s="8">
        <v>-0.55000000000000004</v>
      </c>
      <c r="AK17" s="8">
        <v>-3</v>
      </c>
      <c r="AL17" s="28">
        <v>10</v>
      </c>
      <c r="AM17" s="8">
        <f t="shared" si="1"/>
        <v>-6.0500000000000007</v>
      </c>
      <c r="AN17" s="28"/>
      <c r="AO17" s="28" t="s">
        <v>123</v>
      </c>
      <c r="AP17" s="29">
        <v>0</v>
      </c>
      <c r="AQ17" s="30">
        <v>0.05</v>
      </c>
      <c r="AR17" s="28">
        <v>0.39200000000000002</v>
      </c>
      <c r="AS17" s="8">
        <v>22.055</v>
      </c>
      <c r="AT17" s="28">
        <v>1.78</v>
      </c>
      <c r="AU17" s="8">
        <v>7</v>
      </c>
      <c r="AV17">
        <v>10</v>
      </c>
      <c r="AW17" s="8">
        <f t="shared" si="2"/>
        <v>19.580000000000002</v>
      </c>
    </row>
    <row r="18" spans="1:49" x14ac:dyDescent="0.25">
      <c r="A18" s="28" t="str">
        <f>+PM!A18</f>
        <v>ES0007R</v>
      </c>
      <c r="B18" s="28">
        <f>+PM!B18</f>
        <v>1</v>
      </c>
      <c r="C18" s="28">
        <f>+PM!C18</f>
        <v>0.05</v>
      </c>
      <c r="D18" s="28">
        <f>+PM!D18</f>
        <v>-0.68300000000000005</v>
      </c>
      <c r="E18" s="28">
        <f>+PM!E18</f>
        <v>22.9</v>
      </c>
      <c r="F18" s="28">
        <f>+PM!F18</f>
        <v>-2.98</v>
      </c>
      <c r="G18" s="28">
        <f>+PM!G18</f>
        <v>-38</v>
      </c>
      <c r="H18" s="28">
        <f>+PM!H18</f>
        <v>11</v>
      </c>
      <c r="I18" s="28">
        <f>+PM!I18</f>
        <v>-32.78</v>
      </c>
      <c r="J18" s="28"/>
      <c r="K18" s="28" t="s">
        <v>46</v>
      </c>
      <c r="L18" s="29">
        <v>0</v>
      </c>
      <c r="M18" s="30">
        <v>0.05</v>
      </c>
      <c r="N18" s="28">
        <v>-0.52500000000000002</v>
      </c>
      <c r="O18" s="8">
        <v>21.055</v>
      </c>
      <c r="P18" s="28">
        <v>-2.4929999999999999</v>
      </c>
      <c r="Q18" s="8">
        <v>-23</v>
      </c>
      <c r="R18">
        <v>11</v>
      </c>
      <c r="S18" s="8">
        <f t="shared" si="3"/>
        <v>-27.422999999999998</v>
      </c>
      <c r="U18" s="28" t="s">
        <v>46</v>
      </c>
      <c r="V18" s="29">
        <v>1</v>
      </c>
      <c r="W18" s="30">
        <v>0.05</v>
      </c>
      <c r="X18" s="28">
        <v>-1.323</v>
      </c>
      <c r="Y18" s="8">
        <v>35.659999999999997</v>
      </c>
      <c r="Z18" s="28">
        <v>-3.7109999999999999</v>
      </c>
      <c r="AA18" s="8">
        <v>-29</v>
      </c>
      <c r="AB18" s="28">
        <v>11</v>
      </c>
      <c r="AC18" s="8">
        <f t="shared" si="0"/>
        <v>-40.820999999999998</v>
      </c>
      <c r="AD18" s="28"/>
      <c r="AE18" t="s">
        <v>46</v>
      </c>
      <c r="AF18" s="8">
        <v>0</v>
      </c>
      <c r="AG18" s="25">
        <v>0.05</v>
      </c>
      <c r="AH18" s="25">
        <v>-0.47</v>
      </c>
      <c r="AI18">
        <v>18.12</v>
      </c>
      <c r="AJ18" s="8">
        <v>-2.5939999999999999</v>
      </c>
      <c r="AK18" s="8">
        <v>-21</v>
      </c>
      <c r="AL18" s="28">
        <v>11</v>
      </c>
      <c r="AM18" s="8">
        <f t="shared" si="1"/>
        <v>-28.533999999999999</v>
      </c>
      <c r="AN18" s="28"/>
      <c r="AO18" s="28" t="s">
        <v>46</v>
      </c>
      <c r="AP18" s="29">
        <v>0</v>
      </c>
      <c r="AQ18" s="30">
        <v>0.05</v>
      </c>
      <c r="AR18" s="28">
        <v>-0.50900000000000001</v>
      </c>
      <c r="AS18" s="8">
        <v>14.898</v>
      </c>
      <c r="AT18" s="28">
        <v>-3.415</v>
      </c>
      <c r="AU18" s="8">
        <v>-21</v>
      </c>
      <c r="AV18">
        <v>11</v>
      </c>
      <c r="AW18" s="8">
        <f t="shared" si="2"/>
        <v>-37.564999999999998</v>
      </c>
    </row>
    <row r="19" spans="1:49" x14ac:dyDescent="0.25">
      <c r="A19" s="28" t="str">
        <f>+PM!A19</f>
        <v>ES0008R</v>
      </c>
      <c r="B19" s="28">
        <f>+PM!B19</f>
        <v>0</v>
      </c>
      <c r="C19" s="28">
        <f>+PM!C19</f>
        <v>0.05</v>
      </c>
      <c r="D19" s="28">
        <f>+PM!D19</f>
        <v>-0.2</v>
      </c>
      <c r="E19" s="28">
        <f>+PM!E19</f>
        <v>18.55</v>
      </c>
      <c r="F19" s="28">
        <f>+PM!F19</f>
        <v>-1.0780000000000001</v>
      </c>
      <c r="G19" s="28">
        <f>+PM!G19</f>
        <v>-15</v>
      </c>
      <c r="H19" s="28">
        <f>+PM!H19</f>
        <v>11</v>
      </c>
      <c r="I19" s="28">
        <f>+PM!I19</f>
        <v>-11.858000000000001</v>
      </c>
      <c r="J19" s="28"/>
      <c r="K19" s="28" t="s">
        <v>47</v>
      </c>
      <c r="L19" s="29">
        <v>0</v>
      </c>
      <c r="M19" s="30">
        <v>0.05</v>
      </c>
      <c r="N19" s="28">
        <v>-0.192</v>
      </c>
      <c r="O19" s="8">
        <v>22.315999999999999</v>
      </c>
      <c r="P19" s="28">
        <v>-0.86</v>
      </c>
      <c r="Q19" s="8">
        <v>-5</v>
      </c>
      <c r="R19">
        <v>10</v>
      </c>
      <c r="S19" s="8">
        <f t="shared" si="3"/>
        <v>-9.4599999999999991</v>
      </c>
      <c r="U19" s="28" t="s">
        <v>47</v>
      </c>
      <c r="V19" s="29">
        <v>1</v>
      </c>
      <c r="W19" s="30">
        <v>0.05</v>
      </c>
      <c r="X19" s="28">
        <v>-0.48599999999999999</v>
      </c>
      <c r="Y19" s="8">
        <v>19.800999999999998</v>
      </c>
      <c r="Z19" s="28">
        <v>-2.4529999999999998</v>
      </c>
      <c r="AA19" s="8">
        <v>-27</v>
      </c>
      <c r="AB19" s="28">
        <v>11</v>
      </c>
      <c r="AC19" s="8">
        <f t="shared" si="0"/>
        <v>-26.982999999999997</v>
      </c>
      <c r="AD19" s="28"/>
      <c r="AE19" t="s">
        <v>47</v>
      </c>
      <c r="AF19" s="8">
        <v>0</v>
      </c>
      <c r="AG19" s="25">
        <v>0.05</v>
      </c>
      <c r="AH19" s="25">
        <v>-0.16200000000000001</v>
      </c>
      <c r="AI19">
        <v>17.239999999999998</v>
      </c>
      <c r="AJ19" s="8">
        <v>-0.94</v>
      </c>
      <c r="AK19" s="8">
        <v>-7</v>
      </c>
      <c r="AL19" s="28">
        <v>11</v>
      </c>
      <c r="AM19" s="8">
        <f t="shared" si="1"/>
        <v>-10.34</v>
      </c>
      <c r="AN19" s="28"/>
      <c r="AO19" s="28" t="s">
        <v>47</v>
      </c>
      <c r="AP19" s="29">
        <v>0</v>
      </c>
      <c r="AQ19" s="30">
        <v>0.05</v>
      </c>
      <c r="AR19" s="28">
        <v>-5.2999999999999999E-2</v>
      </c>
      <c r="AS19" s="8">
        <v>15.13</v>
      </c>
      <c r="AT19" s="28">
        <v>-0.34899999999999998</v>
      </c>
      <c r="AU19" s="8">
        <v>-4</v>
      </c>
      <c r="AV19">
        <v>11</v>
      </c>
      <c r="AW19" s="8">
        <f t="shared" si="2"/>
        <v>-3.8389999999999995</v>
      </c>
    </row>
    <row r="20" spans="1:49" x14ac:dyDescent="0.25">
      <c r="A20" s="28" t="str">
        <f>+PM!A20</f>
        <v>ES0010R</v>
      </c>
      <c r="B20" s="28">
        <f>+PM!B20</f>
        <v>1</v>
      </c>
      <c r="C20" s="28">
        <f>+PM!C20</f>
        <v>0.05</v>
      </c>
      <c r="D20" s="28">
        <f>+PM!D20</f>
        <v>-0.51</v>
      </c>
      <c r="E20" s="28">
        <f>+PM!E20</f>
        <v>21.11</v>
      </c>
      <c r="F20" s="28">
        <f>+PM!F20</f>
        <v>-2.4159999999999999</v>
      </c>
      <c r="G20" s="28">
        <f>+PM!G20</f>
        <v>-31</v>
      </c>
      <c r="H20" s="28">
        <f>+PM!H20</f>
        <v>10</v>
      </c>
      <c r="I20" s="28">
        <f>+PM!I20</f>
        <v>-26.576000000000001</v>
      </c>
      <c r="J20" s="28"/>
      <c r="K20" s="28" t="s">
        <v>49</v>
      </c>
      <c r="L20" s="29">
        <v>0</v>
      </c>
      <c r="M20" s="30">
        <v>0.05</v>
      </c>
      <c r="N20" s="28">
        <v>-0.307</v>
      </c>
      <c r="O20" s="8">
        <v>19.5</v>
      </c>
      <c r="P20" s="28">
        <v>-1.577</v>
      </c>
      <c r="Q20" s="8">
        <v>-20</v>
      </c>
      <c r="R20">
        <v>11</v>
      </c>
      <c r="S20" s="8">
        <f t="shared" si="3"/>
        <v>-17.347000000000001</v>
      </c>
      <c r="U20" s="28" t="s">
        <v>49</v>
      </c>
      <c r="V20" s="29">
        <v>1</v>
      </c>
      <c r="W20" s="30">
        <v>0.05</v>
      </c>
      <c r="X20" s="28">
        <v>-0.70199999999999996</v>
      </c>
      <c r="Y20" s="8">
        <v>22.105</v>
      </c>
      <c r="Z20" s="28">
        <v>-3.1779999999999999</v>
      </c>
      <c r="AA20" s="8">
        <v>-41</v>
      </c>
      <c r="AB20" s="28">
        <v>11</v>
      </c>
      <c r="AC20" s="8">
        <f t="shared" si="0"/>
        <v>-34.957999999999998</v>
      </c>
      <c r="AD20" s="28"/>
      <c r="AE20" t="s">
        <v>49</v>
      </c>
      <c r="AF20" s="8">
        <v>0</v>
      </c>
      <c r="AG20" s="25">
        <v>0.05</v>
      </c>
      <c r="AH20" s="25">
        <v>-0.374</v>
      </c>
      <c r="AI20">
        <v>20.509</v>
      </c>
      <c r="AJ20" s="8">
        <v>-1.8220000000000001</v>
      </c>
      <c r="AK20" s="8">
        <v>-15</v>
      </c>
      <c r="AL20" s="28">
        <v>11</v>
      </c>
      <c r="AM20" s="8">
        <f t="shared" si="1"/>
        <v>-20.042000000000002</v>
      </c>
      <c r="AN20" s="28"/>
      <c r="AO20" s="28" t="s">
        <v>49</v>
      </c>
      <c r="AP20" s="29">
        <v>1</v>
      </c>
      <c r="AQ20" s="30">
        <v>0.05</v>
      </c>
      <c r="AR20" s="28">
        <v>-0.3</v>
      </c>
      <c r="AS20" s="8">
        <v>19.68</v>
      </c>
      <c r="AT20" s="28">
        <v>-1.524</v>
      </c>
      <c r="AU20" s="8">
        <v>-31</v>
      </c>
      <c r="AV20">
        <v>11</v>
      </c>
      <c r="AW20" s="8">
        <f t="shared" si="2"/>
        <v>-16.763999999999999</v>
      </c>
    </row>
    <row r="21" spans="1:49" x14ac:dyDescent="0.25">
      <c r="A21" s="28" t="str">
        <f>+PM!A21</f>
        <v>ES0011R</v>
      </c>
      <c r="B21" s="28">
        <f>+PM!B21</f>
        <v>1</v>
      </c>
      <c r="C21" s="28">
        <f>+PM!C21</f>
        <v>0.05</v>
      </c>
      <c r="D21" s="28">
        <f>+PM!D21</f>
        <v>-0.28299999999999997</v>
      </c>
      <c r="E21" s="28">
        <f>+PM!E21</f>
        <v>16.863</v>
      </c>
      <c r="F21" s="28">
        <f>+PM!F21</f>
        <v>-1.68</v>
      </c>
      <c r="G21" s="28">
        <f>+PM!G21</f>
        <v>-22</v>
      </c>
      <c r="H21" s="28">
        <f>+PM!H21</f>
        <v>10</v>
      </c>
      <c r="I21" s="28">
        <f>+PM!I21</f>
        <v>-18.48</v>
      </c>
      <c r="J21" s="28"/>
      <c r="K21" s="28" t="s">
        <v>50</v>
      </c>
      <c r="L21" s="29">
        <v>0</v>
      </c>
      <c r="M21" s="30">
        <v>0.05</v>
      </c>
      <c r="N21" s="28">
        <v>-0.17699999999999999</v>
      </c>
      <c r="O21" s="29">
        <v>15.237</v>
      </c>
      <c r="P21" s="28">
        <v>-1.159</v>
      </c>
      <c r="Q21" s="8">
        <v>-11</v>
      </c>
      <c r="R21" s="28">
        <v>10</v>
      </c>
      <c r="S21" s="8">
        <f t="shared" si="3"/>
        <v>-12.749000000000001</v>
      </c>
      <c r="T21" s="28"/>
      <c r="U21" s="28" t="s">
        <v>50</v>
      </c>
      <c r="V21" s="29">
        <v>0</v>
      </c>
      <c r="W21" s="30">
        <v>0.05</v>
      </c>
      <c r="X21" s="28">
        <v>-0.83099999999999996</v>
      </c>
      <c r="Y21" s="29">
        <v>26.420999999999999</v>
      </c>
      <c r="Z21" s="28">
        <v>-3.1469999999999998</v>
      </c>
      <c r="AA21" s="8">
        <v>-15</v>
      </c>
      <c r="AB21" s="28">
        <v>10</v>
      </c>
      <c r="AC21" s="8">
        <f t="shared" si="0"/>
        <v>-34.616999999999997</v>
      </c>
      <c r="AD21" s="28"/>
      <c r="AE21" s="28" t="s">
        <v>50</v>
      </c>
      <c r="AF21" s="29">
        <v>0</v>
      </c>
      <c r="AG21" s="31">
        <v>0.05</v>
      </c>
      <c r="AH21" s="31">
        <v>-0.35799999999999998</v>
      </c>
      <c r="AI21" s="29">
        <v>16.687999999999999</v>
      </c>
      <c r="AJ21" s="28">
        <v>-2.145</v>
      </c>
      <c r="AK21" s="8">
        <v>-13</v>
      </c>
      <c r="AL21" s="28">
        <v>10</v>
      </c>
      <c r="AM21" s="8">
        <f t="shared" si="1"/>
        <v>-23.594999999999999</v>
      </c>
      <c r="AN21" s="28"/>
      <c r="AO21" s="28" t="s">
        <v>50</v>
      </c>
      <c r="AP21" s="29">
        <v>0</v>
      </c>
      <c r="AQ21" s="30">
        <v>0.05</v>
      </c>
      <c r="AR21" s="28">
        <v>-0.33600000000000002</v>
      </c>
      <c r="AS21" s="29">
        <v>12.7</v>
      </c>
      <c r="AT21">
        <v>-2.6459999999999999</v>
      </c>
      <c r="AU21" s="8">
        <v>-13</v>
      </c>
      <c r="AV21">
        <v>10</v>
      </c>
      <c r="AW21" s="8">
        <f t="shared" si="2"/>
        <v>-29.105999999999998</v>
      </c>
    </row>
    <row r="22" spans="1:49" x14ac:dyDescent="0.25">
      <c r="A22" s="28" t="str">
        <f>+PM!A22</f>
        <v>ES0012R</v>
      </c>
      <c r="B22" s="28">
        <f>+PM!B22</f>
        <v>0</v>
      </c>
      <c r="C22" s="28">
        <f>+PM!C22</f>
        <v>0.05</v>
      </c>
      <c r="D22" s="28">
        <f>+PM!D22</f>
        <v>-0.14299999999999999</v>
      </c>
      <c r="E22" s="28">
        <f>+PM!E22</f>
        <v>15.757999999999999</v>
      </c>
      <c r="F22" s="28">
        <f>+PM!F22</f>
        <v>-0.90400000000000003</v>
      </c>
      <c r="G22" s="28">
        <f>+PM!G22</f>
        <v>-11</v>
      </c>
      <c r="H22" s="28">
        <f>+PM!H22</f>
        <v>10</v>
      </c>
      <c r="I22" s="28">
        <f>+PM!I22</f>
        <v>-9.9440000000000008</v>
      </c>
      <c r="J22" s="28"/>
      <c r="K22" s="28" t="s">
        <v>51</v>
      </c>
      <c r="L22" s="29">
        <v>0</v>
      </c>
      <c r="M22" s="30">
        <v>0.05</v>
      </c>
      <c r="N22" s="28">
        <v>-0.28000000000000003</v>
      </c>
      <c r="O22" s="29">
        <v>14.88</v>
      </c>
      <c r="P22" s="28">
        <v>-1.8819999999999999</v>
      </c>
      <c r="Q22" s="8">
        <v>-15</v>
      </c>
      <c r="R22" s="28">
        <v>10</v>
      </c>
      <c r="S22" s="8">
        <f t="shared" si="3"/>
        <v>-20.701999999999998</v>
      </c>
      <c r="T22" s="28"/>
      <c r="U22" s="28" t="s">
        <v>51</v>
      </c>
      <c r="V22" s="29">
        <v>0</v>
      </c>
      <c r="W22" s="30">
        <v>0.05</v>
      </c>
      <c r="X22" s="28">
        <v>-0.48399999999999999</v>
      </c>
      <c r="Y22" s="29">
        <v>23.282</v>
      </c>
      <c r="Z22" s="28">
        <v>-2.0790000000000002</v>
      </c>
      <c r="AA22" s="8">
        <v>-11</v>
      </c>
      <c r="AB22" s="28">
        <v>10</v>
      </c>
      <c r="AC22" s="8">
        <f t="shared" si="0"/>
        <v>-22.869000000000003</v>
      </c>
      <c r="AD22" s="28"/>
      <c r="AE22" s="28" t="s">
        <v>51</v>
      </c>
      <c r="AF22" s="29">
        <v>0</v>
      </c>
      <c r="AG22" s="31">
        <v>0.05</v>
      </c>
      <c r="AH22" s="31">
        <v>0.19700000000000001</v>
      </c>
      <c r="AI22" s="29">
        <v>12.693</v>
      </c>
      <c r="AJ22" s="28">
        <v>1.5489999999999999</v>
      </c>
      <c r="AK22" s="8">
        <v>7</v>
      </c>
      <c r="AL22" s="28">
        <v>10</v>
      </c>
      <c r="AM22" s="8">
        <f t="shared" si="1"/>
        <v>17.038999999999998</v>
      </c>
      <c r="AN22" s="28"/>
      <c r="AO22" s="28" t="s">
        <v>51</v>
      </c>
      <c r="AP22" s="29">
        <v>0</v>
      </c>
      <c r="AQ22" s="30">
        <v>0.05</v>
      </c>
      <c r="AR22" s="28">
        <v>-0.2</v>
      </c>
      <c r="AS22" s="29">
        <v>11.13</v>
      </c>
      <c r="AT22">
        <v>-1.7969999999999999</v>
      </c>
      <c r="AU22" s="8">
        <v>-9</v>
      </c>
      <c r="AV22">
        <v>10</v>
      </c>
      <c r="AW22" s="8">
        <f t="shared" si="2"/>
        <v>-19.766999999999999</v>
      </c>
    </row>
    <row r="23" spans="1:49" x14ac:dyDescent="0.25">
      <c r="A23" s="28" t="str">
        <f>+PM!A23</f>
        <v>ES0013R</v>
      </c>
      <c r="B23" s="28">
        <f>+PM!B23</f>
        <v>1</v>
      </c>
      <c r="C23" s="28">
        <f>+PM!C23</f>
        <v>0.05</v>
      </c>
      <c r="D23" s="28">
        <f>+PM!D23</f>
        <v>-0.57799999999999996</v>
      </c>
      <c r="E23" s="28">
        <f>+PM!E23</f>
        <v>13.452</v>
      </c>
      <c r="F23" s="28">
        <f>+PM!F23</f>
        <v>-4.2969999999999997</v>
      </c>
      <c r="G23" s="28">
        <f>+PM!G23</f>
        <v>-33</v>
      </c>
      <c r="H23" s="28">
        <f>+PM!H23</f>
        <v>10</v>
      </c>
      <c r="I23" s="28">
        <f>+PM!I23</f>
        <v>-47.266999999999996</v>
      </c>
      <c r="K23" t="s">
        <v>52</v>
      </c>
      <c r="L23" s="8">
        <v>1</v>
      </c>
      <c r="M23" s="24">
        <v>0.05</v>
      </c>
      <c r="N23">
        <v>-0.52300000000000002</v>
      </c>
      <c r="O23" s="8">
        <v>13.833</v>
      </c>
      <c r="P23">
        <v>-3.7829999999999999</v>
      </c>
      <c r="Q23" s="8">
        <v>-27</v>
      </c>
      <c r="R23">
        <v>10</v>
      </c>
      <c r="S23" s="8">
        <f t="shared" si="3"/>
        <v>-41.613</v>
      </c>
      <c r="U23" t="s">
        <v>52</v>
      </c>
      <c r="V23" s="8">
        <v>1</v>
      </c>
      <c r="W23" s="24">
        <v>0.05</v>
      </c>
      <c r="X23">
        <v>-0.89</v>
      </c>
      <c r="Y23" s="8">
        <v>20</v>
      </c>
      <c r="Z23">
        <v>-4.45</v>
      </c>
      <c r="AA23" s="8">
        <v>-29</v>
      </c>
      <c r="AB23">
        <v>10</v>
      </c>
      <c r="AC23" s="8">
        <f t="shared" si="0"/>
        <v>-48.95</v>
      </c>
      <c r="AE23" s="25" t="s">
        <v>52</v>
      </c>
      <c r="AF23" s="8">
        <v>0</v>
      </c>
      <c r="AG23" s="25">
        <v>0.05</v>
      </c>
      <c r="AH23" s="25">
        <v>-0.33300000000000002</v>
      </c>
      <c r="AI23" s="8">
        <v>11.653</v>
      </c>
      <c r="AJ23">
        <v>-2.86</v>
      </c>
      <c r="AK23">
        <v>-21</v>
      </c>
      <c r="AL23">
        <v>10</v>
      </c>
      <c r="AM23" s="8">
        <f t="shared" si="1"/>
        <v>-31.459999999999997</v>
      </c>
      <c r="AO23" t="s">
        <v>52</v>
      </c>
      <c r="AP23" s="8">
        <v>0</v>
      </c>
      <c r="AQ23" s="24">
        <v>0.05</v>
      </c>
      <c r="AR23">
        <v>-0.224</v>
      </c>
      <c r="AS23" s="8">
        <v>8.9879999999999995</v>
      </c>
      <c r="AT23">
        <v>-2.4900000000000002</v>
      </c>
      <c r="AU23" s="8">
        <v>-11</v>
      </c>
      <c r="AV23">
        <v>10</v>
      </c>
      <c r="AW23" s="8">
        <f t="shared" si="2"/>
        <v>-27.39</v>
      </c>
    </row>
    <row r="24" spans="1:49" x14ac:dyDescent="0.25">
      <c r="A24" s="28" t="str">
        <f>+PM!A24</f>
        <v>ES0014R</v>
      </c>
      <c r="B24" s="28">
        <f>+PM!B24</f>
        <v>0</v>
      </c>
      <c r="C24" s="28">
        <f>+PM!C24</f>
        <v>0.05</v>
      </c>
      <c r="D24" s="28">
        <f>+PM!D24</f>
        <v>-0.65</v>
      </c>
      <c r="E24" s="28">
        <f>+PM!E24</f>
        <v>19.440000000000001</v>
      </c>
      <c r="F24" s="28">
        <f>+PM!F24</f>
        <v>-3.3439999999999999</v>
      </c>
      <c r="G24" s="28">
        <f>+PM!G24</f>
        <v>-21</v>
      </c>
      <c r="H24" s="28">
        <f>+PM!H24</f>
        <v>10</v>
      </c>
      <c r="I24" s="28">
        <f>+PM!I24</f>
        <v>-36.783999999999999</v>
      </c>
      <c r="K24" t="s">
        <v>53</v>
      </c>
      <c r="L24" s="8">
        <v>1</v>
      </c>
      <c r="M24" s="24">
        <v>0.05</v>
      </c>
      <c r="N24">
        <v>-0.84</v>
      </c>
      <c r="O24" s="8">
        <v>21.14</v>
      </c>
      <c r="P24">
        <v>-3.9740000000000002</v>
      </c>
      <c r="Q24" s="8">
        <v>-25</v>
      </c>
      <c r="R24">
        <v>10</v>
      </c>
      <c r="S24" s="8">
        <f t="shared" si="3"/>
        <v>-43.713999999999999</v>
      </c>
      <c r="U24" t="s">
        <v>53</v>
      </c>
      <c r="V24" s="8">
        <v>0</v>
      </c>
      <c r="W24" s="24">
        <v>0.05</v>
      </c>
      <c r="X24">
        <v>-1.0249999999999999</v>
      </c>
      <c r="Y24" s="8">
        <v>22.765000000000001</v>
      </c>
      <c r="Z24">
        <v>-4.5030000000000001</v>
      </c>
      <c r="AA24" s="8">
        <v>-17</v>
      </c>
      <c r="AB24">
        <v>10</v>
      </c>
      <c r="AC24" s="8">
        <f t="shared" si="0"/>
        <v>-49.533000000000001</v>
      </c>
      <c r="AE24" s="25" t="s">
        <v>53</v>
      </c>
      <c r="AF24" s="8">
        <v>0</v>
      </c>
      <c r="AG24" s="25">
        <v>0.05</v>
      </c>
      <c r="AH24" s="25">
        <v>-0.51800000000000002</v>
      </c>
      <c r="AI24" s="8">
        <v>18.042999999999999</v>
      </c>
      <c r="AJ24">
        <v>-2.8730000000000002</v>
      </c>
      <c r="AK24">
        <v>-21</v>
      </c>
      <c r="AL24">
        <v>10</v>
      </c>
      <c r="AM24" s="8">
        <f t="shared" si="1"/>
        <v>-31.603000000000002</v>
      </c>
      <c r="AO24" t="s">
        <v>53</v>
      </c>
      <c r="AP24" s="8">
        <v>0</v>
      </c>
      <c r="AQ24" s="24">
        <v>0.05</v>
      </c>
      <c r="AR24">
        <v>-0.503</v>
      </c>
      <c r="AS24" s="8">
        <v>17.285</v>
      </c>
      <c r="AT24">
        <v>-2.907</v>
      </c>
      <c r="AU24" s="8">
        <v>-17</v>
      </c>
      <c r="AV24">
        <v>10</v>
      </c>
      <c r="AW24" s="8">
        <f t="shared" si="2"/>
        <v>-31.977</v>
      </c>
    </row>
    <row r="25" spans="1:49" x14ac:dyDescent="0.25">
      <c r="A25" s="28" t="str">
        <f>+PM!A25</f>
        <v>FI0050R</v>
      </c>
      <c r="B25" s="28">
        <f>+PM!B25</f>
        <v>0</v>
      </c>
      <c r="C25" s="28">
        <f>+PM!C25</f>
        <v>0.05</v>
      </c>
      <c r="D25" s="28">
        <f>+PM!D25</f>
        <v>-0.16400000000000001</v>
      </c>
      <c r="E25" s="28">
        <f>+PM!E25</f>
        <v>7.3129999999999997</v>
      </c>
      <c r="F25" s="28">
        <f>+PM!F25</f>
        <v>-2.2490000000000001</v>
      </c>
      <c r="G25" s="28">
        <f>+PM!G25</f>
        <v>-9</v>
      </c>
      <c r="H25" s="28">
        <f>+PM!H25</f>
        <v>11</v>
      </c>
      <c r="I25" s="28">
        <f>+PM!I25</f>
        <v>-24.739000000000001</v>
      </c>
      <c r="K25" t="s">
        <v>191</v>
      </c>
      <c r="L25" s="8">
        <v>0</v>
      </c>
      <c r="M25" s="24">
        <v>0.05</v>
      </c>
      <c r="N25">
        <v>-0.19600000000000001</v>
      </c>
      <c r="O25" s="8">
        <v>7.6130000000000004</v>
      </c>
      <c r="P25">
        <v>-2.569</v>
      </c>
      <c r="Q25" s="8">
        <v>-17</v>
      </c>
      <c r="R25">
        <v>11</v>
      </c>
      <c r="S25" s="8">
        <f t="shared" si="3"/>
        <v>-28.259</v>
      </c>
      <c r="U25" t="s">
        <v>191</v>
      </c>
      <c r="V25" s="8">
        <v>0</v>
      </c>
      <c r="W25" s="24">
        <v>0.05</v>
      </c>
      <c r="X25">
        <v>-0.187</v>
      </c>
      <c r="Y25" s="8">
        <v>9.7270000000000003</v>
      </c>
      <c r="Z25">
        <v>-1.919</v>
      </c>
      <c r="AA25" s="8">
        <v>-18</v>
      </c>
      <c r="AB25">
        <v>10</v>
      </c>
      <c r="AC25" s="8">
        <f t="shared" si="0"/>
        <v>-21.109000000000002</v>
      </c>
      <c r="AE25" s="25" t="s">
        <v>191</v>
      </c>
      <c r="AF25" s="8">
        <v>0</v>
      </c>
      <c r="AG25" s="25">
        <v>0.05</v>
      </c>
      <c r="AH25" s="25">
        <v>-0.218</v>
      </c>
      <c r="AI25" s="8">
        <v>5.5819999999999999</v>
      </c>
      <c r="AJ25">
        <v>-3.9119999999999999</v>
      </c>
      <c r="AK25">
        <v>-19</v>
      </c>
      <c r="AL25">
        <v>10</v>
      </c>
      <c r="AM25" s="8">
        <f t="shared" si="1"/>
        <v>-43.031999999999996</v>
      </c>
      <c r="AO25" t="s">
        <v>191</v>
      </c>
      <c r="AP25" s="8">
        <v>0</v>
      </c>
      <c r="AQ25" s="24">
        <v>0.05</v>
      </c>
      <c r="AR25">
        <v>-0.107</v>
      </c>
      <c r="AS25" s="8">
        <v>5.46</v>
      </c>
      <c r="AT25">
        <v>-1.9690000000000001</v>
      </c>
      <c r="AU25" s="8">
        <v>-9</v>
      </c>
      <c r="AV25">
        <v>10</v>
      </c>
      <c r="AW25" s="8">
        <f t="shared" si="2"/>
        <v>-21.659000000000002</v>
      </c>
    </row>
    <row r="26" spans="1:49" x14ac:dyDescent="0.25">
      <c r="A26" s="28" t="str">
        <f>+PM!A26</f>
        <v>GB0006R</v>
      </c>
      <c r="B26" s="28">
        <f>+PM!B26</f>
        <v>1</v>
      </c>
      <c r="C26" s="28">
        <f>+PM!C26</f>
        <v>0.05</v>
      </c>
      <c r="D26" s="28">
        <f>+PM!D26</f>
        <v>-0.51700000000000002</v>
      </c>
      <c r="E26" s="28">
        <f>+PM!E26</f>
        <v>14.247</v>
      </c>
      <c r="F26" s="28">
        <f>+PM!F26</f>
        <v>-3.6320000000000001</v>
      </c>
      <c r="G26" s="28">
        <f>+PM!G26</f>
        <v>-33</v>
      </c>
      <c r="H26" s="28">
        <f>+PM!H26</f>
        <v>11</v>
      </c>
      <c r="I26" s="28">
        <f>+PM!I26</f>
        <v>-39.951999999999998</v>
      </c>
      <c r="K26" t="s">
        <v>58</v>
      </c>
      <c r="L26" s="8">
        <v>0</v>
      </c>
      <c r="M26" s="24">
        <v>0.05</v>
      </c>
      <c r="N26">
        <v>-0.628</v>
      </c>
      <c r="O26" s="8">
        <v>17.568000000000001</v>
      </c>
      <c r="P26">
        <v>-3.5720000000000001</v>
      </c>
      <c r="Q26" s="8">
        <v>-13</v>
      </c>
      <c r="R26">
        <v>10</v>
      </c>
      <c r="S26" s="8">
        <f t="shared" si="3"/>
        <v>-39.292000000000002</v>
      </c>
      <c r="U26" t="s">
        <v>58</v>
      </c>
      <c r="V26" s="8">
        <v>0</v>
      </c>
      <c r="W26" s="24">
        <v>0.05</v>
      </c>
      <c r="X26">
        <v>-0.374</v>
      </c>
      <c r="Y26" s="8">
        <v>11.714</v>
      </c>
      <c r="Z26">
        <v>-3.1960000000000002</v>
      </c>
      <c r="AA26" s="8">
        <v>-19</v>
      </c>
      <c r="AB26">
        <v>11</v>
      </c>
      <c r="AC26" s="8">
        <f t="shared" si="0"/>
        <v>-35.155999999999999</v>
      </c>
      <c r="AE26" s="25" t="s">
        <v>58</v>
      </c>
      <c r="AF26" s="8">
        <v>0</v>
      </c>
      <c r="AG26" s="25">
        <v>0.05</v>
      </c>
      <c r="AH26" s="25">
        <v>-0.34</v>
      </c>
      <c r="AI26" s="8">
        <v>13.22</v>
      </c>
      <c r="AJ26">
        <v>-2.5720000000000001</v>
      </c>
      <c r="AK26">
        <v>-11</v>
      </c>
      <c r="AL26">
        <v>10</v>
      </c>
      <c r="AM26" s="8">
        <f t="shared" si="1"/>
        <v>-28.292000000000002</v>
      </c>
      <c r="AO26" t="s">
        <v>58</v>
      </c>
      <c r="AP26" s="8">
        <v>1</v>
      </c>
      <c r="AQ26" s="24">
        <v>0.05</v>
      </c>
      <c r="AR26">
        <v>-0.54200000000000004</v>
      </c>
      <c r="AS26" s="8">
        <v>14.378</v>
      </c>
      <c r="AT26">
        <v>-3.77</v>
      </c>
      <c r="AU26" s="8">
        <v>-27</v>
      </c>
      <c r="AV26">
        <v>11</v>
      </c>
      <c r="AW26" s="8">
        <f t="shared" si="2"/>
        <v>-41.47</v>
      </c>
    </row>
    <row r="27" spans="1:49" x14ac:dyDescent="0.25">
      <c r="A27" s="28" t="str">
        <f>+PM!A27</f>
        <v>GB0036R</v>
      </c>
      <c r="B27" s="28">
        <f>+PM!B27</f>
        <v>0</v>
      </c>
      <c r="C27" s="28">
        <f>+PM!C27</f>
        <v>0.05</v>
      </c>
      <c r="D27" s="28">
        <f>+PM!D27</f>
        <v>-0.24</v>
      </c>
      <c r="E27" s="28">
        <f>+PM!E27</f>
        <v>20.11</v>
      </c>
      <c r="F27" s="28">
        <f>+PM!F27</f>
        <v>-1.1930000000000001</v>
      </c>
      <c r="G27" s="28">
        <f>+PM!G27</f>
        <v>-17</v>
      </c>
      <c r="H27" s="28">
        <f>+PM!H27</f>
        <v>11</v>
      </c>
      <c r="I27" s="28">
        <f>+PM!I27</f>
        <v>-13.123000000000001</v>
      </c>
      <c r="K27" t="s">
        <v>62</v>
      </c>
      <c r="L27" s="8">
        <v>0</v>
      </c>
      <c r="M27" s="24">
        <v>0.05</v>
      </c>
      <c r="N27">
        <v>-0.37</v>
      </c>
      <c r="O27" s="8">
        <v>22.75</v>
      </c>
      <c r="P27">
        <v>-1.6259999999999999</v>
      </c>
      <c r="Q27" s="8">
        <v>-17</v>
      </c>
      <c r="R27">
        <v>11</v>
      </c>
      <c r="S27" s="8">
        <f t="shared" si="3"/>
        <v>-17.885999999999999</v>
      </c>
      <c r="U27" t="s">
        <v>62</v>
      </c>
      <c r="V27" s="8">
        <v>0</v>
      </c>
      <c r="W27" s="24">
        <v>0.05</v>
      </c>
      <c r="X27">
        <v>-0.89200000000000002</v>
      </c>
      <c r="Y27" s="8">
        <v>23.065999999999999</v>
      </c>
      <c r="Z27">
        <v>-3.867</v>
      </c>
      <c r="AA27" s="8">
        <v>-25</v>
      </c>
      <c r="AB27">
        <v>11</v>
      </c>
      <c r="AC27" s="8">
        <f t="shared" si="0"/>
        <v>-42.536999999999999</v>
      </c>
      <c r="AE27" s="25" t="s">
        <v>62</v>
      </c>
      <c r="AF27" s="8">
        <v>1</v>
      </c>
      <c r="AG27" s="25">
        <v>0.05</v>
      </c>
      <c r="AH27" s="25">
        <v>-0.64</v>
      </c>
      <c r="AI27" s="8">
        <v>20.09</v>
      </c>
      <c r="AJ27">
        <v>-3.1859999999999999</v>
      </c>
      <c r="AK27">
        <v>-29</v>
      </c>
      <c r="AL27">
        <v>11</v>
      </c>
      <c r="AM27" s="8">
        <f t="shared" si="1"/>
        <v>-35.045999999999999</v>
      </c>
      <c r="AO27" t="s">
        <v>62</v>
      </c>
      <c r="AP27" s="8">
        <v>0</v>
      </c>
      <c r="AQ27" s="24">
        <v>0.05</v>
      </c>
      <c r="AR27">
        <v>-0.20300000000000001</v>
      </c>
      <c r="AS27" s="8">
        <v>18.291</v>
      </c>
      <c r="AT27">
        <v>-1.1100000000000001</v>
      </c>
      <c r="AU27" s="8">
        <v>-19</v>
      </c>
      <c r="AV27">
        <v>10</v>
      </c>
      <c r="AW27" s="8">
        <f t="shared" si="2"/>
        <v>-12.21</v>
      </c>
    </row>
    <row r="28" spans="1:49" ht="14.25" customHeight="1" x14ac:dyDescent="0.25">
      <c r="A28" s="28" t="str">
        <f>+PM!A28</f>
        <v>GB0043R</v>
      </c>
      <c r="B28" s="28">
        <f>+PM!B28</f>
        <v>0</v>
      </c>
      <c r="C28" s="28">
        <f>+PM!C28</f>
        <v>0.05</v>
      </c>
      <c r="D28" s="28">
        <f>+PM!D28</f>
        <v>-0.70699999999999996</v>
      </c>
      <c r="E28" s="28">
        <f>+PM!E28</f>
        <v>18.100000000000001</v>
      </c>
      <c r="F28" s="28">
        <f>+PM!F28</f>
        <v>-3.9039999999999999</v>
      </c>
      <c r="G28" s="28">
        <f>+PM!G28</f>
        <v>-12</v>
      </c>
      <c r="H28" s="28">
        <f>+PM!H28</f>
        <v>9</v>
      </c>
      <c r="I28" s="28">
        <f>+PM!I28</f>
        <v>-42.944000000000003</v>
      </c>
      <c r="K28" t="s">
        <v>156</v>
      </c>
      <c r="L28" s="8">
        <v>0</v>
      </c>
      <c r="M28" s="24">
        <v>0.05</v>
      </c>
      <c r="N28">
        <v>-0.63300000000000001</v>
      </c>
      <c r="O28" s="8">
        <v>20.221</v>
      </c>
      <c r="P28">
        <v>-3.13</v>
      </c>
      <c r="Q28" s="8">
        <v>-14</v>
      </c>
      <c r="R28">
        <v>9</v>
      </c>
      <c r="S28" s="8">
        <f t="shared" si="3"/>
        <v>-34.43</v>
      </c>
      <c r="U28" t="s">
        <v>156</v>
      </c>
      <c r="V28" s="8">
        <v>0</v>
      </c>
      <c r="W28" s="24">
        <v>0.05</v>
      </c>
      <c r="X28">
        <v>-0.27500000000000002</v>
      </c>
      <c r="Y28" s="8">
        <v>15.494999999999999</v>
      </c>
      <c r="Z28">
        <v>-1.7749999999999999</v>
      </c>
      <c r="AA28" s="8">
        <v>-6</v>
      </c>
      <c r="AB28">
        <v>9</v>
      </c>
      <c r="AC28" s="8">
        <f t="shared" si="0"/>
        <v>-19.524999999999999</v>
      </c>
      <c r="AE28" s="25" t="s">
        <v>156</v>
      </c>
      <c r="AF28" s="8">
        <v>0</v>
      </c>
      <c r="AG28" s="25">
        <v>0.05</v>
      </c>
      <c r="AH28" s="25">
        <v>-0.39600000000000002</v>
      </c>
      <c r="AI28" s="8">
        <v>17.768000000000001</v>
      </c>
      <c r="AJ28">
        <v>-2.2290000000000001</v>
      </c>
      <c r="AK28">
        <v>-8</v>
      </c>
      <c r="AL28">
        <v>8</v>
      </c>
      <c r="AM28" s="8">
        <f t="shared" si="1"/>
        <v>-24.519000000000002</v>
      </c>
      <c r="AO28" t="s">
        <v>156</v>
      </c>
      <c r="AP28" s="8">
        <v>0</v>
      </c>
      <c r="AQ28" s="24">
        <v>0.05</v>
      </c>
      <c r="AR28">
        <v>-0.55400000000000005</v>
      </c>
      <c r="AS28" s="8">
        <v>17.64</v>
      </c>
      <c r="AT28">
        <v>-3.1419999999999999</v>
      </c>
      <c r="AU28" s="8">
        <v>-14</v>
      </c>
      <c r="AV28">
        <v>9</v>
      </c>
      <c r="AW28" s="8">
        <f t="shared" si="2"/>
        <v>-34.561999999999998</v>
      </c>
    </row>
    <row r="29" spans="1:49" x14ac:dyDescent="0.25">
      <c r="A29" s="28" t="str">
        <f>+PM!A29</f>
        <v>IT0001R</v>
      </c>
      <c r="B29" s="28">
        <f>+PM!B29</f>
        <v>0</v>
      </c>
      <c r="C29" s="28">
        <f>+PM!C29</f>
        <v>0.05</v>
      </c>
      <c r="D29" s="28">
        <f>+PM!D29</f>
        <v>-0.24299999999999999</v>
      </c>
      <c r="E29" s="28">
        <f>+PM!E29</f>
        <v>30.152999999999999</v>
      </c>
      <c r="F29" s="28">
        <f>+PM!F29</f>
        <v>-0.80700000000000005</v>
      </c>
      <c r="G29" s="28">
        <f>+PM!G29</f>
        <v>-9</v>
      </c>
      <c r="H29" s="28">
        <f>+PM!H29</f>
        <v>11</v>
      </c>
      <c r="I29" s="28">
        <f>+PM!I29</f>
        <v>-8.8770000000000007</v>
      </c>
      <c r="K29" t="s">
        <v>65</v>
      </c>
      <c r="L29" s="8">
        <v>0</v>
      </c>
      <c r="M29" s="24">
        <v>0.05</v>
      </c>
      <c r="N29">
        <v>-0.70299999999999996</v>
      </c>
      <c r="O29" s="8">
        <v>32.009</v>
      </c>
      <c r="P29">
        <v>-2.1960000000000002</v>
      </c>
      <c r="Q29" s="8">
        <v>-25</v>
      </c>
      <c r="R29">
        <v>11</v>
      </c>
      <c r="S29" s="8">
        <f t="shared" si="3"/>
        <v>-24.156000000000002</v>
      </c>
      <c r="U29" t="s">
        <v>65</v>
      </c>
      <c r="V29" s="8">
        <v>1</v>
      </c>
      <c r="W29" s="24">
        <v>0.05</v>
      </c>
      <c r="X29">
        <v>-0.65</v>
      </c>
      <c r="Y29" s="8">
        <v>33.26</v>
      </c>
      <c r="Z29">
        <v>-1.954</v>
      </c>
      <c r="AA29" s="8">
        <v>-31</v>
      </c>
      <c r="AB29">
        <v>11</v>
      </c>
      <c r="AC29" s="8">
        <f t="shared" si="0"/>
        <v>-21.494</v>
      </c>
      <c r="AE29" s="25" t="s">
        <v>65</v>
      </c>
      <c r="AF29" s="8">
        <v>0</v>
      </c>
      <c r="AG29" s="25">
        <v>0.05</v>
      </c>
      <c r="AH29" s="25">
        <v>0.08</v>
      </c>
      <c r="AI29" s="8">
        <v>28.21</v>
      </c>
      <c r="AJ29">
        <v>0.28399999999999997</v>
      </c>
      <c r="AK29">
        <v>1</v>
      </c>
      <c r="AL29">
        <v>10</v>
      </c>
      <c r="AM29" s="8">
        <f t="shared" si="1"/>
        <v>3.1239999999999997</v>
      </c>
      <c r="AO29" t="s">
        <v>65</v>
      </c>
      <c r="AP29" s="8">
        <v>0</v>
      </c>
      <c r="AQ29" s="24">
        <v>0.05</v>
      </c>
      <c r="AR29">
        <v>0.24299999999999999</v>
      </c>
      <c r="AS29" s="8">
        <v>30.792999999999999</v>
      </c>
      <c r="AT29">
        <v>0.79</v>
      </c>
      <c r="AU29" s="8">
        <v>7</v>
      </c>
      <c r="AV29">
        <v>11</v>
      </c>
      <c r="AW29" s="8">
        <f t="shared" si="2"/>
        <v>8.6900000000000013</v>
      </c>
    </row>
    <row r="30" spans="1:49" x14ac:dyDescent="0.25">
      <c r="A30" s="28" t="str">
        <f>+PM!A30</f>
        <v>NO0001</v>
      </c>
      <c r="B30" s="28">
        <f>+PM!B30</f>
        <v>0</v>
      </c>
      <c r="C30" s="28">
        <f>+PM!C30</f>
        <v>0.05</v>
      </c>
      <c r="D30" s="28">
        <f>+PM!D30</f>
        <v>-0.20399999999999999</v>
      </c>
      <c r="E30" s="28">
        <f>+PM!E30</f>
        <v>7.1040000000000001</v>
      </c>
      <c r="F30" s="28">
        <f>+PM!F30</f>
        <v>-2.8719999999999999</v>
      </c>
      <c r="G30" s="28">
        <f>+PM!G30</f>
        <v>-19</v>
      </c>
      <c r="H30" s="28">
        <f>+PM!H30</f>
        <v>11</v>
      </c>
      <c r="I30" s="28">
        <f>+PM!I30</f>
        <v>-31.591999999999999</v>
      </c>
      <c r="K30" t="s">
        <v>111</v>
      </c>
      <c r="L30" s="8">
        <v>1</v>
      </c>
      <c r="M30" s="24">
        <v>0.05</v>
      </c>
      <c r="N30">
        <v>-0.36799999999999999</v>
      </c>
      <c r="O30" s="8">
        <v>9.5069999999999997</v>
      </c>
      <c r="P30">
        <v>-3.8690000000000002</v>
      </c>
      <c r="Q30" s="8">
        <v>-25</v>
      </c>
      <c r="R30">
        <v>10</v>
      </c>
      <c r="S30" s="8">
        <f t="shared" si="3"/>
        <v>-42.559000000000005</v>
      </c>
      <c r="U30" t="s">
        <v>111</v>
      </c>
      <c r="V30" s="8">
        <v>1</v>
      </c>
      <c r="W30" s="24">
        <v>0.05</v>
      </c>
      <c r="X30">
        <v>-0.26</v>
      </c>
      <c r="Y30" s="8">
        <v>7.65</v>
      </c>
      <c r="Z30">
        <v>-3.399</v>
      </c>
      <c r="AA30" s="8">
        <v>-27</v>
      </c>
      <c r="AB30">
        <v>11</v>
      </c>
      <c r="AC30" s="8">
        <f t="shared" si="0"/>
        <v>-37.389000000000003</v>
      </c>
      <c r="AE30" s="25" t="s">
        <v>111</v>
      </c>
      <c r="AF30" s="8">
        <v>0</v>
      </c>
      <c r="AG30" s="25">
        <v>0.05</v>
      </c>
      <c r="AH30" s="25">
        <v>6.3E-2</v>
      </c>
      <c r="AI30" s="8">
        <v>4.367</v>
      </c>
      <c r="AJ30">
        <v>1.4390000000000001</v>
      </c>
      <c r="AK30">
        <v>5</v>
      </c>
      <c r="AL30">
        <v>10</v>
      </c>
      <c r="AM30" s="8">
        <f t="shared" si="1"/>
        <v>15.829000000000001</v>
      </c>
      <c r="AO30" t="s">
        <v>111</v>
      </c>
      <c r="AP30" s="8">
        <v>0</v>
      </c>
      <c r="AQ30" s="24">
        <v>0.05</v>
      </c>
      <c r="AR30">
        <v>-0.17799999999999999</v>
      </c>
      <c r="AS30" s="8">
        <v>6.1550000000000002</v>
      </c>
      <c r="AT30">
        <v>-2.8839999999999999</v>
      </c>
      <c r="AU30" s="8">
        <v>-21</v>
      </c>
      <c r="AV30">
        <v>11</v>
      </c>
      <c r="AW30" s="8">
        <f t="shared" si="2"/>
        <v>-31.724</v>
      </c>
    </row>
    <row r="31" spans="1:49" x14ac:dyDescent="0.25">
      <c r="A31" s="28" t="str">
        <f>+PM!A31</f>
        <v>SE0012R</v>
      </c>
      <c r="B31" s="28">
        <f>+PM!B31</f>
        <v>1</v>
      </c>
      <c r="C31" s="28">
        <f>+PM!C31</f>
        <v>0.05</v>
      </c>
      <c r="D31" s="28">
        <f>+PM!D31</f>
        <v>-0.317</v>
      </c>
      <c r="E31" s="28">
        <f>+PM!E31</f>
        <v>10.92</v>
      </c>
      <c r="F31" s="28">
        <f>+PM!F31</f>
        <v>-2.9</v>
      </c>
      <c r="G31" s="28">
        <f>+PM!G31</f>
        <v>-28</v>
      </c>
      <c r="H31" s="28">
        <f>+PM!H31</f>
        <v>9</v>
      </c>
      <c r="I31" s="28">
        <f>+PM!I31</f>
        <v>-31.9</v>
      </c>
      <c r="K31" t="s">
        <v>71</v>
      </c>
      <c r="L31" s="8">
        <v>1</v>
      </c>
      <c r="M31" s="24">
        <v>0.05</v>
      </c>
      <c r="N31">
        <v>-0.66700000000000004</v>
      </c>
      <c r="O31" s="8">
        <v>14.05</v>
      </c>
      <c r="P31">
        <v>-4.7450000000000001</v>
      </c>
      <c r="Q31" s="8">
        <v>-20</v>
      </c>
      <c r="R31">
        <v>9</v>
      </c>
      <c r="S31" s="8">
        <f t="shared" si="3"/>
        <v>-52.195</v>
      </c>
      <c r="U31" t="s">
        <v>71</v>
      </c>
      <c r="V31" s="8">
        <v>1</v>
      </c>
      <c r="W31" s="24">
        <v>0.05</v>
      </c>
      <c r="X31">
        <v>-0.53700000000000003</v>
      </c>
      <c r="Y31" s="8">
        <v>12.907</v>
      </c>
      <c r="Z31">
        <v>-4.1580000000000004</v>
      </c>
      <c r="AA31" s="8">
        <v>-22</v>
      </c>
      <c r="AB31">
        <v>9</v>
      </c>
      <c r="AC31" s="8">
        <f t="shared" si="0"/>
        <v>-45.738000000000007</v>
      </c>
      <c r="AE31" s="25" t="s">
        <v>71</v>
      </c>
      <c r="AF31" s="8">
        <v>0</v>
      </c>
      <c r="AG31" s="25">
        <v>0.05</v>
      </c>
      <c r="AH31" s="25">
        <v>-0.31</v>
      </c>
      <c r="AI31" s="8">
        <v>9.7100000000000009</v>
      </c>
      <c r="AJ31">
        <v>-3.1930000000000001</v>
      </c>
      <c r="AK31">
        <v>-16</v>
      </c>
      <c r="AL31">
        <v>9</v>
      </c>
      <c r="AM31" s="8">
        <f t="shared" si="1"/>
        <v>-35.122999999999998</v>
      </c>
      <c r="AO31" t="s">
        <v>71</v>
      </c>
      <c r="AP31" s="8">
        <v>0</v>
      </c>
      <c r="AQ31" s="24">
        <v>0.05</v>
      </c>
      <c r="AR31">
        <v>-0.22700000000000001</v>
      </c>
      <c r="AS31" s="8">
        <v>8.75</v>
      </c>
      <c r="AT31">
        <v>-2.59</v>
      </c>
      <c r="AU31" s="8">
        <v>-15</v>
      </c>
      <c r="AV31">
        <v>10</v>
      </c>
      <c r="AW31" s="8">
        <f t="shared" si="2"/>
        <v>-28.49</v>
      </c>
    </row>
    <row r="32" spans="1:49" x14ac:dyDescent="0.25">
      <c r="A32" s="28"/>
      <c r="B32" s="28"/>
      <c r="C32" s="28"/>
      <c r="D32" s="28"/>
      <c r="E32" s="28"/>
      <c r="F32" s="28"/>
      <c r="G32" s="28"/>
      <c r="H32" s="28"/>
      <c r="I32" s="28"/>
      <c r="M32" s="25"/>
      <c r="N32" s="25"/>
      <c r="O32" s="8"/>
      <c r="Q32" s="8"/>
      <c r="S32" s="8"/>
      <c r="W32" s="24"/>
      <c r="X32" s="25"/>
      <c r="Y32" s="8"/>
      <c r="AA32" s="8"/>
      <c r="AC32" s="8"/>
      <c r="AE32" s="25"/>
      <c r="AF32" s="25"/>
      <c r="AG32" s="8"/>
      <c r="AI32" s="8"/>
      <c r="AK32" s="8"/>
      <c r="AM32" s="8"/>
      <c r="AQ32" s="24"/>
      <c r="AR32" s="24"/>
      <c r="AS32" s="24"/>
      <c r="AU32" s="8"/>
      <c r="AW32" s="8"/>
    </row>
    <row r="33" spans="1:49" x14ac:dyDescent="0.25">
      <c r="A33" s="28"/>
      <c r="B33" s="28"/>
      <c r="C33" s="28"/>
      <c r="D33" s="28"/>
      <c r="E33" s="28"/>
      <c r="F33" s="28"/>
      <c r="G33" s="28"/>
      <c r="H33" s="28"/>
      <c r="I33" s="28"/>
      <c r="M33" s="25"/>
      <c r="N33" s="25"/>
      <c r="O33" s="8"/>
      <c r="Q33" s="8"/>
      <c r="S33" s="8"/>
      <c r="W33" s="25"/>
      <c r="X33" s="25"/>
      <c r="Y33" s="8"/>
      <c r="AA33" s="8"/>
      <c r="AC33" s="8"/>
      <c r="AE33" s="25"/>
      <c r="AF33" s="25"/>
      <c r="AG33" s="8"/>
      <c r="AI33" s="8"/>
      <c r="AK33" s="8"/>
      <c r="AQ33" s="24"/>
      <c r="AR33" s="24"/>
      <c r="AS33" s="24"/>
      <c r="AU33" s="8"/>
      <c r="AW33" s="8"/>
    </row>
    <row r="34" spans="1:49" x14ac:dyDescent="0.25">
      <c r="A34" s="28"/>
      <c r="B34" s="28"/>
      <c r="C34" s="28"/>
      <c r="D34" s="28"/>
      <c r="E34" s="28"/>
      <c r="F34" s="28"/>
      <c r="G34" s="28"/>
      <c r="H34" s="28"/>
      <c r="I34" s="28"/>
      <c r="M34" s="25"/>
      <c r="N34" s="25"/>
      <c r="O34" s="8"/>
      <c r="Q34" s="8"/>
      <c r="S34" s="8"/>
      <c r="W34" s="25"/>
      <c r="X34" s="25"/>
      <c r="Y34" s="8"/>
      <c r="AA34" s="8"/>
      <c r="AC34" s="8"/>
      <c r="AE34" s="25"/>
      <c r="AF34" s="25"/>
      <c r="AG34" s="8"/>
      <c r="AI34" s="8"/>
      <c r="AK34" s="8"/>
      <c r="AQ34" s="24"/>
      <c r="AR34" s="24"/>
      <c r="AS34" s="24"/>
      <c r="AU34" s="8"/>
      <c r="AW34" s="8"/>
    </row>
    <row r="35" spans="1:49" x14ac:dyDescent="0.25">
      <c r="A35" s="28"/>
      <c r="B35" s="28"/>
      <c r="C35" s="28"/>
      <c r="D35" s="28"/>
      <c r="E35" s="28"/>
      <c r="F35" s="28"/>
      <c r="G35" s="28"/>
      <c r="H35" s="28"/>
      <c r="I35" s="28"/>
      <c r="M35" s="25"/>
      <c r="N35" s="25"/>
      <c r="O35" s="8"/>
      <c r="Q35" s="8"/>
      <c r="S35" s="8"/>
      <c r="W35" s="25"/>
      <c r="X35" s="25"/>
      <c r="Y35" s="8"/>
      <c r="AA35" s="8"/>
      <c r="AC35" s="8"/>
      <c r="AE35" s="25"/>
      <c r="AF35" s="25"/>
      <c r="AG35" s="8"/>
      <c r="AI35" s="8"/>
      <c r="AK35" s="8"/>
      <c r="AQ35" s="24"/>
      <c r="AR35" s="24"/>
      <c r="AS35" s="24"/>
      <c r="AU35" s="8"/>
      <c r="AW35" s="8"/>
    </row>
    <row r="36" spans="1:49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5"/>
      <c r="AF36" s="25"/>
      <c r="AG36" s="8"/>
      <c r="AI36" s="8"/>
      <c r="AK36" s="8"/>
      <c r="AQ36" s="24"/>
      <c r="AR36" s="24"/>
      <c r="AS36" s="24"/>
      <c r="AU36" s="8"/>
      <c r="AW36" s="8"/>
    </row>
    <row r="37" spans="1:49" x14ac:dyDescent="0.25">
      <c r="A37" s="28"/>
      <c r="B37" s="28"/>
      <c r="C37" s="28"/>
      <c r="D37" s="28"/>
      <c r="E37" s="28"/>
      <c r="F37" s="28"/>
      <c r="G37" s="28"/>
      <c r="H37" s="28"/>
      <c r="I37" s="28"/>
      <c r="M37" s="25"/>
      <c r="N37" s="25"/>
      <c r="O37" s="8"/>
      <c r="Q37" s="8"/>
      <c r="S37" s="8"/>
      <c r="W37" s="25"/>
      <c r="X37" s="25"/>
      <c r="Y37" s="8"/>
      <c r="AA37" s="8"/>
      <c r="AC37" s="8"/>
      <c r="AE37" s="25"/>
      <c r="AF37" s="25"/>
      <c r="AG37" s="8"/>
      <c r="AI37" s="8"/>
      <c r="AK37" s="8"/>
      <c r="AQ37" s="24"/>
      <c r="AR37" s="24"/>
      <c r="AS37" s="24"/>
      <c r="AU37" s="8"/>
      <c r="AW37" s="8"/>
    </row>
    <row r="38" spans="1:49" x14ac:dyDescent="0.25">
      <c r="A38" s="28"/>
      <c r="B38" s="28"/>
      <c r="C38" s="28"/>
      <c r="D38" s="28"/>
      <c r="E38" s="28"/>
      <c r="F38" s="28"/>
      <c r="G38" s="28"/>
      <c r="H38" s="28"/>
      <c r="I38" s="28"/>
      <c r="M38" s="25"/>
      <c r="N38" s="25"/>
      <c r="O38" s="8"/>
      <c r="Q38" s="8"/>
      <c r="S38" s="8"/>
      <c r="W38" s="25"/>
      <c r="X38" s="25"/>
      <c r="Y38" s="8"/>
      <c r="AA38" s="8"/>
      <c r="AC38" s="8"/>
      <c r="AE38" s="25"/>
      <c r="AF38" s="25"/>
      <c r="AG38" s="8"/>
      <c r="AI38" s="8"/>
      <c r="AK38" s="8"/>
      <c r="AQ38" s="24"/>
      <c r="AR38" s="24"/>
      <c r="AS38" s="24"/>
      <c r="AU38" s="8"/>
      <c r="AW38" s="8"/>
    </row>
    <row r="39" spans="1:49" x14ac:dyDescent="0.25">
      <c r="A39" s="28"/>
      <c r="B39" s="28"/>
      <c r="C39" s="28"/>
      <c r="D39" s="28"/>
      <c r="E39" s="28"/>
      <c r="F39" s="28"/>
      <c r="G39" s="28"/>
      <c r="H39" s="28"/>
      <c r="I39" s="28"/>
      <c r="M39" s="25"/>
      <c r="N39" s="25"/>
      <c r="O39" s="8"/>
      <c r="Q39" s="8"/>
      <c r="S39" s="8"/>
      <c r="W39" s="25"/>
      <c r="X39" s="25"/>
      <c r="Y39" s="8"/>
      <c r="AA39" s="8"/>
      <c r="AC39" s="8"/>
      <c r="AE39" s="25"/>
      <c r="AF39" s="25"/>
      <c r="AG39" s="8"/>
      <c r="AI39" s="8"/>
      <c r="AK39" s="8"/>
      <c r="AQ39" s="24"/>
      <c r="AR39" s="24"/>
      <c r="AS39" s="24"/>
      <c r="AU39" s="8"/>
      <c r="AW39" s="8"/>
    </row>
    <row r="40" spans="1:49" x14ac:dyDescent="0.25">
      <c r="A40" s="28"/>
      <c r="B40" s="28"/>
      <c r="C40" s="28"/>
      <c r="D40" s="28"/>
      <c r="E40" s="28"/>
      <c r="F40" s="28"/>
      <c r="G40" s="28"/>
      <c r="H40" s="28"/>
      <c r="I40" s="28"/>
      <c r="M40" s="25"/>
      <c r="N40" s="25"/>
      <c r="O40" s="8"/>
      <c r="Q40" s="8"/>
      <c r="S40" s="8"/>
      <c r="W40" s="25"/>
      <c r="X40" s="25"/>
      <c r="Y40" s="8"/>
      <c r="AA40" s="8"/>
      <c r="AC40" s="8"/>
      <c r="AE40" s="25"/>
      <c r="AF40" s="25"/>
      <c r="AG40" s="8"/>
      <c r="AI40" s="8"/>
      <c r="AK40" s="8"/>
      <c r="AQ40" s="24"/>
      <c r="AR40" s="24"/>
      <c r="AS40" s="24"/>
      <c r="AU40" s="8"/>
      <c r="AW40" s="8"/>
    </row>
    <row r="41" spans="1:49" x14ac:dyDescent="0.25">
      <c r="A41" s="28"/>
      <c r="B41" s="28"/>
      <c r="C41" s="28"/>
      <c r="D41" s="28"/>
      <c r="E41" s="28"/>
      <c r="F41" s="28"/>
      <c r="G41" s="28"/>
      <c r="H41" s="28"/>
      <c r="I41" s="28"/>
      <c r="M41" s="25"/>
      <c r="N41" s="25"/>
      <c r="O41" s="8"/>
      <c r="Q41" s="8"/>
      <c r="S41" s="8"/>
      <c r="W41" s="25"/>
      <c r="X41" s="25"/>
      <c r="Y41" s="8"/>
      <c r="AA41" s="8"/>
      <c r="AC41" s="8"/>
      <c r="AG41" s="25"/>
      <c r="AH41" s="25"/>
      <c r="AI41" s="8"/>
      <c r="AK41" s="8"/>
      <c r="AM41" s="8"/>
      <c r="AQ41" s="24"/>
      <c r="AR41" s="24"/>
      <c r="AS41" s="24"/>
      <c r="AU41" s="8"/>
      <c r="AW41" s="8"/>
    </row>
    <row r="42" spans="1:49" x14ac:dyDescent="0.25">
      <c r="A42" s="28"/>
      <c r="B42" s="28"/>
      <c r="C42" s="28"/>
      <c r="D42" s="28"/>
      <c r="E42" s="28"/>
      <c r="F42" s="28"/>
      <c r="G42" s="28"/>
      <c r="H42" s="28"/>
      <c r="I42" s="28"/>
      <c r="M42" s="25"/>
      <c r="N42" s="25"/>
      <c r="O42" s="8"/>
      <c r="Q42" s="8"/>
      <c r="S42" s="8"/>
      <c r="Y42" s="8"/>
      <c r="AA42" s="8"/>
      <c r="AC42" s="8"/>
      <c r="AG42" s="25"/>
      <c r="AH42" s="25"/>
      <c r="AI42" s="8"/>
      <c r="AK42" s="8"/>
      <c r="AM42" s="8"/>
      <c r="AQ42" s="24"/>
      <c r="AR42" s="24"/>
      <c r="AS42" s="24"/>
      <c r="AU42" s="8"/>
      <c r="AW42" s="8"/>
    </row>
    <row r="43" spans="1:49" x14ac:dyDescent="0.25">
      <c r="Q43" s="8"/>
      <c r="S43" s="8"/>
      <c r="AA43" s="8"/>
      <c r="AC43" s="8"/>
      <c r="AG43" s="25"/>
      <c r="AH43" s="25"/>
      <c r="AK43" s="8"/>
      <c r="AM43" s="8"/>
      <c r="AQ43" s="24"/>
      <c r="AR43" s="24"/>
      <c r="AS43" s="24"/>
      <c r="AU43" s="8"/>
      <c r="AW43" s="8"/>
    </row>
    <row r="44" spans="1:49" x14ac:dyDescent="0.25">
      <c r="A44" s="28"/>
      <c r="B44" s="28"/>
      <c r="C44" s="28"/>
      <c r="D44" s="28"/>
      <c r="E44" s="28"/>
      <c r="F44" s="28"/>
      <c r="G44" s="28"/>
      <c r="H44" s="28"/>
      <c r="I44" s="28"/>
      <c r="AQ44" s="24"/>
      <c r="AR44" s="24"/>
      <c r="AS44" s="24"/>
    </row>
    <row r="45" spans="1:49" x14ac:dyDescent="0.25">
      <c r="A45" s="28"/>
      <c r="B45" s="28"/>
      <c r="C45" s="28"/>
      <c r="D45" s="28"/>
      <c r="E45" s="28"/>
      <c r="F45" s="28"/>
      <c r="G45" s="28"/>
      <c r="H45" s="28"/>
      <c r="I45" s="28"/>
      <c r="AQ45" s="24"/>
      <c r="AR45" s="24"/>
      <c r="AS45" s="24"/>
    </row>
    <row r="46" spans="1:49" x14ac:dyDescent="0.25">
      <c r="A46" s="28"/>
      <c r="B46" s="28"/>
      <c r="C46" s="28"/>
      <c r="D46" s="28"/>
      <c r="E46" s="28"/>
      <c r="F46" s="28"/>
      <c r="G46" s="28"/>
      <c r="H46" s="28"/>
      <c r="I46" s="28"/>
      <c r="AQ46" s="24"/>
      <c r="AR46" s="24"/>
      <c r="AS46" s="24"/>
    </row>
    <row r="47" spans="1:49" x14ac:dyDescent="0.25">
      <c r="A47" s="28"/>
      <c r="B47" s="28"/>
      <c r="C47" s="28"/>
      <c r="D47" s="28"/>
      <c r="E47" s="28"/>
      <c r="F47" s="28"/>
      <c r="G47" s="28"/>
      <c r="H47" s="28"/>
      <c r="I47" s="28"/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zoomScale="70" zoomScaleNormal="70" workbookViewId="0">
      <selection activeCell="A11" sqref="A11"/>
    </sheetView>
  </sheetViews>
  <sheetFormatPr defaultRowHeight="15" x14ac:dyDescent="0.25"/>
  <cols>
    <col min="1" max="1" width="11.5703125" customWidth="1"/>
    <col min="11" max="11" width="10.42578125" customWidth="1"/>
    <col min="31" max="31" width="25.7109375" customWidth="1"/>
    <col min="32" max="34" width="17.140625" customWidth="1"/>
  </cols>
  <sheetData>
    <row r="1" spans="1:34" x14ac:dyDescent="0.25">
      <c r="A1" s="19" t="s">
        <v>100</v>
      </c>
      <c r="B1" s="19"/>
      <c r="C1" s="19"/>
      <c r="D1" s="19"/>
      <c r="E1" s="19"/>
      <c r="F1" s="19"/>
      <c r="G1" s="19"/>
      <c r="H1" s="19"/>
      <c r="I1" s="19"/>
      <c r="K1" s="21" t="s">
        <v>101</v>
      </c>
      <c r="L1" s="21"/>
      <c r="M1" s="21"/>
      <c r="N1" s="21"/>
      <c r="O1" s="21"/>
      <c r="P1" s="21"/>
      <c r="Q1" s="21"/>
      <c r="R1" s="21"/>
      <c r="S1" s="21"/>
      <c r="U1" s="22" t="s">
        <v>164</v>
      </c>
      <c r="V1" s="22"/>
      <c r="W1" s="22"/>
      <c r="X1" s="22"/>
      <c r="Y1" s="22"/>
      <c r="Z1" s="22"/>
      <c r="AA1" s="22"/>
      <c r="AB1" s="22"/>
      <c r="AC1" s="22"/>
    </row>
    <row r="2" spans="1:34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131</v>
      </c>
      <c r="AC2" s="1" t="s">
        <v>79</v>
      </c>
      <c r="AE2" s="5" t="s">
        <v>120</v>
      </c>
      <c r="AF2" s="5" t="s">
        <v>81</v>
      </c>
      <c r="AG2" s="5" t="s">
        <v>82</v>
      </c>
      <c r="AH2" s="5" t="s">
        <v>83</v>
      </c>
    </row>
    <row r="3" spans="1:34" x14ac:dyDescent="0.25">
      <c r="A3" t="s">
        <v>10</v>
      </c>
      <c r="B3">
        <v>1</v>
      </c>
      <c r="C3">
        <v>0.05</v>
      </c>
      <c r="D3">
        <v>-1.4E-2</v>
      </c>
      <c r="E3">
        <v>0.46500000000000002</v>
      </c>
      <c r="F3">
        <v>-3.0110000000000001</v>
      </c>
      <c r="G3">
        <v>-223</v>
      </c>
      <c r="H3">
        <v>23</v>
      </c>
      <c r="I3" s="8">
        <f>+F3*23</f>
        <v>-69.253</v>
      </c>
      <c r="K3" t="s">
        <v>10</v>
      </c>
      <c r="L3">
        <v>1</v>
      </c>
      <c r="M3">
        <v>0.05</v>
      </c>
      <c r="N3">
        <v>-0.03</v>
      </c>
      <c r="O3">
        <v>0.59799999999999998</v>
      </c>
      <c r="P3">
        <v>-5.08</v>
      </c>
      <c r="Q3">
        <v>-56</v>
      </c>
      <c r="R3">
        <v>12</v>
      </c>
      <c r="S3" s="8">
        <f>+P3*12</f>
        <v>-60.96</v>
      </c>
      <c r="U3" t="s">
        <v>10</v>
      </c>
      <c r="V3">
        <v>1</v>
      </c>
      <c r="W3">
        <v>0.05</v>
      </c>
      <c r="X3">
        <v>-1.2E-2</v>
      </c>
      <c r="Y3">
        <v>0.28999999999999998</v>
      </c>
      <c r="Z3">
        <v>-4.258</v>
      </c>
      <c r="AA3">
        <v>-41</v>
      </c>
      <c r="AB3">
        <v>11</v>
      </c>
      <c r="AC3" s="8">
        <f>+Z3*11</f>
        <v>-46.838000000000001</v>
      </c>
      <c r="AE3" s="2" t="s">
        <v>80</v>
      </c>
      <c r="AF3" s="2">
        <f>+COUNTA(A3:A45)</f>
        <v>41</v>
      </c>
      <c r="AG3" s="2">
        <f>+COUNTA(K3:K56)</f>
        <v>54</v>
      </c>
      <c r="AH3" s="2">
        <f>+COUNTA(U3:U69)</f>
        <v>67</v>
      </c>
    </row>
    <row r="4" spans="1:34" x14ac:dyDescent="0.25">
      <c r="A4" t="s">
        <v>12</v>
      </c>
      <c r="B4">
        <v>1</v>
      </c>
      <c r="C4">
        <v>0.05</v>
      </c>
      <c r="D4">
        <v>-3.7999999999999999E-2</v>
      </c>
      <c r="E4">
        <v>1.167</v>
      </c>
      <c r="F4">
        <v>-3.294</v>
      </c>
      <c r="G4">
        <v>-213</v>
      </c>
      <c r="H4">
        <v>23</v>
      </c>
      <c r="I4" s="8">
        <f t="shared" ref="I4:I44" si="0">+F4*23</f>
        <v>-75.762</v>
      </c>
      <c r="K4" t="s">
        <v>12</v>
      </c>
      <c r="L4">
        <v>1</v>
      </c>
      <c r="M4">
        <v>0.05</v>
      </c>
      <c r="N4">
        <v>-8.5999999999999993E-2</v>
      </c>
      <c r="O4">
        <v>1.482</v>
      </c>
      <c r="P4">
        <v>-5.8109999999999999</v>
      </c>
      <c r="Q4">
        <v>-54</v>
      </c>
      <c r="R4">
        <v>12</v>
      </c>
      <c r="S4" s="8">
        <f t="shared" ref="S4:S56" si="1">+P4*12</f>
        <v>-69.731999999999999</v>
      </c>
      <c r="U4" t="s">
        <v>12</v>
      </c>
      <c r="V4">
        <v>1</v>
      </c>
      <c r="W4">
        <v>0.05</v>
      </c>
      <c r="X4">
        <v>-2.5999999999999999E-2</v>
      </c>
      <c r="Y4">
        <v>0.65</v>
      </c>
      <c r="Z4">
        <v>-4</v>
      </c>
      <c r="AA4">
        <v>-39</v>
      </c>
      <c r="AB4">
        <v>11</v>
      </c>
      <c r="AC4" s="8">
        <f t="shared" ref="AC4:AC67" si="2">+Z4*11</f>
        <v>-44</v>
      </c>
      <c r="AE4" s="2" t="s">
        <v>85</v>
      </c>
      <c r="AF4" s="6">
        <f>+AVERAGE(I3:I45)</f>
        <v>-71.798707317073166</v>
      </c>
      <c r="AG4" s="6">
        <f>+AVERAGE(S3:S56)</f>
        <v>-45.98844444444444</v>
      </c>
      <c r="AH4" s="6">
        <f>+AVERAGE(AC3:AC69)</f>
        <v>-48.478805970149239</v>
      </c>
    </row>
    <row r="5" spans="1:34" x14ac:dyDescent="0.25">
      <c r="A5" t="s">
        <v>13</v>
      </c>
      <c r="B5">
        <v>1</v>
      </c>
      <c r="C5">
        <v>0.05</v>
      </c>
      <c r="D5">
        <v>-3.6999999999999998E-2</v>
      </c>
      <c r="E5">
        <v>1.071</v>
      </c>
      <c r="F5">
        <v>-3.4550000000000001</v>
      </c>
      <c r="G5">
        <v>-211</v>
      </c>
      <c r="H5">
        <v>23</v>
      </c>
      <c r="I5" s="8">
        <f t="shared" si="0"/>
        <v>-79.465000000000003</v>
      </c>
      <c r="K5" t="s">
        <v>13</v>
      </c>
      <c r="L5">
        <v>1</v>
      </c>
      <c r="M5">
        <v>0.05</v>
      </c>
      <c r="N5">
        <v>-6.9000000000000006E-2</v>
      </c>
      <c r="O5">
        <v>1.2889999999999999</v>
      </c>
      <c r="P5">
        <v>-5.39</v>
      </c>
      <c r="Q5">
        <v>-52</v>
      </c>
      <c r="R5">
        <v>12</v>
      </c>
      <c r="S5" s="8">
        <f t="shared" si="1"/>
        <v>-64.679999999999993</v>
      </c>
      <c r="U5" t="s">
        <v>13</v>
      </c>
      <c r="V5">
        <v>1</v>
      </c>
      <c r="W5">
        <v>0.05</v>
      </c>
      <c r="X5">
        <v>-1.9E-2</v>
      </c>
      <c r="Y5">
        <v>0.50900000000000001</v>
      </c>
      <c r="Z5">
        <v>-3.694</v>
      </c>
      <c r="AA5">
        <v>-43</v>
      </c>
      <c r="AB5">
        <v>11</v>
      </c>
      <c r="AC5" s="8">
        <f t="shared" si="2"/>
        <v>-40.634</v>
      </c>
      <c r="AE5" s="2" t="s">
        <v>86</v>
      </c>
      <c r="AF5" s="7">
        <f>+STDEV(I3:I45)</f>
        <v>13.379312165137538</v>
      </c>
      <c r="AG5" s="7">
        <f>+STDEV(S3:S56)</f>
        <v>25.614120571062553</v>
      </c>
      <c r="AH5" s="7">
        <f>+STDEV(AC3:AC69)</f>
        <v>22.574089620382399</v>
      </c>
    </row>
    <row r="6" spans="1:34" x14ac:dyDescent="0.25">
      <c r="A6" t="s">
        <v>14</v>
      </c>
      <c r="B6">
        <v>1</v>
      </c>
      <c r="C6">
        <v>0.05</v>
      </c>
      <c r="D6">
        <v>-3.4000000000000002E-2</v>
      </c>
      <c r="E6">
        <v>0.93700000000000006</v>
      </c>
      <c r="F6">
        <v>-3.64</v>
      </c>
      <c r="G6">
        <v>-189</v>
      </c>
      <c r="H6">
        <v>22</v>
      </c>
      <c r="I6" s="8">
        <f t="shared" si="0"/>
        <v>-83.72</v>
      </c>
      <c r="K6" t="s">
        <v>14</v>
      </c>
      <c r="L6">
        <v>1</v>
      </c>
      <c r="M6">
        <v>0.05</v>
      </c>
      <c r="N6">
        <v>-4.2999999999999997E-2</v>
      </c>
      <c r="O6">
        <v>0.95399999999999996</v>
      </c>
      <c r="P6">
        <v>-4.4660000000000002</v>
      </c>
      <c r="Q6">
        <v>-33</v>
      </c>
      <c r="R6">
        <v>11</v>
      </c>
      <c r="S6" s="8">
        <f t="shared" si="1"/>
        <v>-53.591999999999999</v>
      </c>
      <c r="U6" t="s">
        <v>14</v>
      </c>
      <c r="V6">
        <v>1</v>
      </c>
      <c r="W6">
        <v>0.05</v>
      </c>
      <c r="X6">
        <v>-3.4000000000000002E-2</v>
      </c>
      <c r="Y6">
        <v>0.52500000000000002</v>
      </c>
      <c r="Z6">
        <v>-6.3869999999999996</v>
      </c>
      <c r="AA6">
        <v>-41</v>
      </c>
      <c r="AB6">
        <v>11</v>
      </c>
      <c r="AC6" s="8">
        <f t="shared" si="2"/>
        <v>-70.256999999999991</v>
      </c>
      <c r="AE6" s="2" t="s">
        <v>84</v>
      </c>
      <c r="AF6" s="3">
        <f>+AVERAGE(D3:D45)</f>
        <v>-2.4731707317073182E-2</v>
      </c>
      <c r="AG6" s="3">
        <f>+AVERAGE(N3:N56)</f>
        <v>-3.4111111111111099E-2</v>
      </c>
      <c r="AH6" s="3">
        <f>+AVERAGE(X3:X69)</f>
        <v>-2.0134328358208952E-2</v>
      </c>
    </row>
    <row r="7" spans="1:34" x14ac:dyDescent="0.25">
      <c r="A7" t="s">
        <v>15</v>
      </c>
      <c r="B7">
        <v>1</v>
      </c>
      <c r="C7">
        <v>0.05</v>
      </c>
      <c r="D7">
        <v>-3.5000000000000003E-2</v>
      </c>
      <c r="E7">
        <v>0.96899999999999997</v>
      </c>
      <c r="F7">
        <v>-3.6120000000000001</v>
      </c>
      <c r="G7">
        <v>-219</v>
      </c>
      <c r="H7">
        <v>23</v>
      </c>
      <c r="I7" s="8">
        <f t="shared" si="0"/>
        <v>-83.076000000000008</v>
      </c>
      <c r="K7" t="s">
        <v>15</v>
      </c>
      <c r="L7">
        <v>1</v>
      </c>
      <c r="M7">
        <v>0.05</v>
      </c>
      <c r="N7">
        <v>-5.6000000000000001E-2</v>
      </c>
      <c r="O7">
        <v>1.0980000000000001</v>
      </c>
      <c r="P7">
        <v>-5.0880000000000001</v>
      </c>
      <c r="Q7">
        <v>-52</v>
      </c>
      <c r="R7">
        <v>12</v>
      </c>
      <c r="S7" s="8">
        <f t="shared" si="1"/>
        <v>-61.055999999999997</v>
      </c>
      <c r="U7" t="s">
        <v>15</v>
      </c>
      <c r="V7">
        <v>1</v>
      </c>
      <c r="W7">
        <v>0.05</v>
      </c>
      <c r="X7">
        <v>-2.5999999999999999E-2</v>
      </c>
      <c r="Y7">
        <v>0.52200000000000002</v>
      </c>
      <c r="Z7">
        <v>-4.9809999999999999</v>
      </c>
      <c r="AA7">
        <v>-42</v>
      </c>
      <c r="AB7">
        <v>11</v>
      </c>
      <c r="AC7" s="8">
        <f t="shared" si="2"/>
        <v>-54.790999999999997</v>
      </c>
      <c r="AE7" s="2"/>
      <c r="AF7" s="2"/>
      <c r="AG7" s="2"/>
      <c r="AH7" s="2"/>
    </row>
    <row r="8" spans="1:34" x14ac:dyDescent="0.25">
      <c r="A8" t="s">
        <v>16</v>
      </c>
      <c r="B8">
        <v>1</v>
      </c>
      <c r="C8">
        <v>0.05</v>
      </c>
      <c r="D8">
        <v>-0.02</v>
      </c>
      <c r="E8">
        <v>0.58899999999999997</v>
      </c>
      <c r="F8">
        <v>-3.3570000000000002</v>
      </c>
      <c r="G8">
        <v>-199</v>
      </c>
      <c r="H8">
        <v>22</v>
      </c>
      <c r="I8" s="8">
        <f t="shared" si="0"/>
        <v>-77.210999999999999</v>
      </c>
      <c r="K8" t="s">
        <v>16</v>
      </c>
      <c r="L8">
        <v>1</v>
      </c>
      <c r="M8">
        <v>0.05</v>
      </c>
      <c r="N8">
        <v>-2.5000000000000001E-2</v>
      </c>
      <c r="O8">
        <v>0.59</v>
      </c>
      <c r="P8">
        <v>-4.2370000000000001</v>
      </c>
      <c r="Q8">
        <v>-37</v>
      </c>
      <c r="R8">
        <v>11</v>
      </c>
      <c r="S8" s="8">
        <f t="shared" si="1"/>
        <v>-50.844000000000001</v>
      </c>
      <c r="U8" t="s">
        <v>16</v>
      </c>
      <c r="V8">
        <v>1</v>
      </c>
      <c r="W8">
        <v>0.05</v>
      </c>
      <c r="X8">
        <v>-1.6E-2</v>
      </c>
      <c r="Y8">
        <v>0.31900000000000001</v>
      </c>
      <c r="Z8">
        <v>-5.016</v>
      </c>
      <c r="AA8">
        <v>-45</v>
      </c>
      <c r="AB8">
        <v>11</v>
      </c>
      <c r="AC8" s="8">
        <f t="shared" si="2"/>
        <v>-55.176000000000002</v>
      </c>
      <c r="AE8" s="2" t="s">
        <v>186</v>
      </c>
      <c r="AF8" s="4">
        <f>+COUNTIFS(B3:B69,"1",D3:D69,"&lt;0")/COUNTA(A3:A69)</f>
        <v>0.97560975609756095</v>
      </c>
      <c r="AG8" s="4">
        <f>+COUNTIFS(L3:L69,"1",N3:N69,"&lt;0")/COUNTA(K3:K69)</f>
        <v>0.7407407407407407</v>
      </c>
      <c r="AH8" s="4">
        <f>+COUNTIFS(V3:V69,"1",X3:X69,"&lt;0")/COUNTA(U3:U69)</f>
        <v>0.73134328358208955</v>
      </c>
    </row>
    <row r="9" spans="1:34" x14ac:dyDescent="0.25">
      <c r="A9" t="s">
        <v>102</v>
      </c>
      <c r="B9">
        <v>1</v>
      </c>
      <c r="C9">
        <v>0.05</v>
      </c>
      <c r="D9">
        <v>-2.3E-2</v>
      </c>
      <c r="E9">
        <v>0.68200000000000005</v>
      </c>
      <c r="F9">
        <v>-3.3929999999999998</v>
      </c>
      <c r="G9">
        <v>-213</v>
      </c>
      <c r="H9">
        <v>23</v>
      </c>
      <c r="I9" s="8">
        <f t="shared" si="0"/>
        <v>-78.039000000000001</v>
      </c>
      <c r="K9" t="s">
        <v>102</v>
      </c>
      <c r="L9">
        <v>1</v>
      </c>
      <c r="M9">
        <v>0.05</v>
      </c>
      <c r="N9">
        <v>-2.8000000000000001E-2</v>
      </c>
      <c r="O9">
        <v>0.70499999999999996</v>
      </c>
      <c r="P9">
        <v>-3.9430000000000001</v>
      </c>
      <c r="Q9">
        <v>-54</v>
      </c>
      <c r="R9">
        <v>12</v>
      </c>
      <c r="S9" s="8">
        <f t="shared" si="1"/>
        <v>-47.316000000000003</v>
      </c>
      <c r="U9" t="s">
        <v>102</v>
      </c>
      <c r="V9">
        <v>1</v>
      </c>
      <c r="W9">
        <v>0.05</v>
      </c>
      <c r="X9">
        <v>-1.9E-2</v>
      </c>
      <c r="Y9">
        <v>0.38</v>
      </c>
      <c r="Z9">
        <v>-5</v>
      </c>
      <c r="AA9">
        <v>-31</v>
      </c>
      <c r="AB9">
        <v>11</v>
      </c>
      <c r="AC9" s="8">
        <f t="shared" si="2"/>
        <v>-55</v>
      </c>
      <c r="AE9" s="2" t="s">
        <v>187</v>
      </c>
      <c r="AF9" s="4">
        <f>+COUNTIFS(B3:B70,"1",D3:D70,"&gt;0")/COUNTA(A3:A70)</f>
        <v>0</v>
      </c>
      <c r="AG9" s="4">
        <f>+COUNTIFS(L3:L70,"1",N3:N70,"&gt;0")/COUNTA(K3:K70)</f>
        <v>0</v>
      </c>
      <c r="AH9" s="4">
        <f>+COUNTIFS(V3:V70,"1",X3:X70,"&gt;0")/COUNTA(U3:U70)</f>
        <v>0</v>
      </c>
    </row>
    <row r="10" spans="1:34" x14ac:dyDescent="0.25">
      <c r="A10" t="s">
        <v>103</v>
      </c>
      <c r="B10">
        <v>1</v>
      </c>
      <c r="C10">
        <v>0.05</v>
      </c>
      <c r="D10">
        <v>-3.1E-2</v>
      </c>
      <c r="E10">
        <v>0.82899999999999996</v>
      </c>
      <c r="F10">
        <v>-3.7</v>
      </c>
      <c r="G10">
        <v>-186</v>
      </c>
      <c r="H10">
        <v>22</v>
      </c>
      <c r="I10" s="8">
        <f t="shared" si="0"/>
        <v>-85.100000000000009</v>
      </c>
      <c r="K10" t="s">
        <v>103</v>
      </c>
      <c r="L10">
        <v>1</v>
      </c>
      <c r="M10">
        <v>0.05</v>
      </c>
      <c r="N10">
        <v>-4.2999999999999997E-2</v>
      </c>
      <c r="O10">
        <v>0.85</v>
      </c>
      <c r="P10">
        <v>-5.0330000000000004</v>
      </c>
      <c r="Q10">
        <v>-42</v>
      </c>
      <c r="R10">
        <v>11</v>
      </c>
      <c r="S10" s="8">
        <f t="shared" si="1"/>
        <v>-60.396000000000001</v>
      </c>
      <c r="U10" t="s">
        <v>103</v>
      </c>
      <c r="V10">
        <v>1</v>
      </c>
      <c r="W10">
        <v>0.05</v>
      </c>
      <c r="X10">
        <v>-2.9000000000000001E-2</v>
      </c>
      <c r="Y10">
        <v>0.44600000000000001</v>
      </c>
      <c r="Z10">
        <v>-6.5019999999999998</v>
      </c>
      <c r="AA10">
        <v>-45</v>
      </c>
      <c r="AB10">
        <v>11</v>
      </c>
      <c r="AC10" s="8">
        <f t="shared" si="2"/>
        <v>-71.521999999999991</v>
      </c>
      <c r="AF10" s="4"/>
      <c r="AG10" s="4"/>
      <c r="AH10" s="4"/>
    </row>
    <row r="11" spans="1:34" x14ac:dyDescent="0.25">
      <c r="A11" t="s">
        <v>17</v>
      </c>
      <c r="B11">
        <v>1</v>
      </c>
      <c r="C11">
        <v>0.05</v>
      </c>
      <c r="D11">
        <v>-0.03</v>
      </c>
      <c r="E11">
        <v>0.91200000000000003</v>
      </c>
      <c r="F11">
        <v>-3.3420000000000001</v>
      </c>
      <c r="G11">
        <v>-139</v>
      </c>
      <c r="H11">
        <v>19</v>
      </c>
      <c r="I11" s="8">
        <f t="shared" si="0"/>
        <v>-76.866</v>
      </c>
      <c r="K11" t="s">
        <v>104</v>
      </c>
      <c r="L11">
        <v>0</v>
      </c>
      <c r="M11">
        <v>0.05</v>
      </c>
      <c r="N11">
        <v>-2.5000000000000001E-2</v>
      </c>
      <c r="O11">
        <v>0.745</v>
      </c>
      <c r="P11">
        <v>-3.2909999999999999</v>
      </c>
      <c r="Q11">
        <v>-17</v>
      </c>
      <c r="R11">
        <v>10</v>
      </c>
      <c r="S11" s="8">
        <f t="shared" si="1"/>
        <v>-39.491999999999997</v>
      </c>
      <c r="U11" t="s">
        <v>17</v>
      </c>
      <c r="V11">
        <v>1</v>
      </c>
      <c r="W11">
        <v>0.05</v>
      </c>
      <c r="X11">
        <v>-2.8000000000000001E-2</v>
      </c>
      <c r="Y11">
        <v>0.53300000000000003</v>
      </c>
      <c r="Z11">
        <v>-5.17</v>
      </c>
      <c r="AA11">
        <v>-37</v>
      </c>
      <c r="AB11">
        <v>11</v>
      </c>
      <c r="AC11" s="8">
        <f t="shared" si="2"/>
        <v>-56.87</v>
      </c>
      <c r="AF11" s="4"/>
      <c r="AG11" s="4"/>
      <c r="AH11" s="4"/>
    </row>
    <row r="12" spans="1:34" x14ac:dyDescent="0.25">
      <c r="A12" t="s">
        <v>19</v>
      </c>
      <c r="B12">
        <v>1</v>
      </c>
      <c r="C12">
        <v>0.05</v>
      </c>
      <c r="D12">
        <v>-3.2000000000000001E-2</v>
      </c>
      <c r="E12">
        <v>0.92300000000000004</v>
      </c>
      <c r="F12">
        <v>-3.4950000000000001</v>
      </c>
      <c r="G12">
        <v>-221</v>
      </c>
      <c r="H12">
        <v>23</v>
      </c>
      <c r="I12" s="8">
        <f t="shared" ref="I12:I43" si="3">+F12*23</f>
        <v>-80.385000000000005</v>
      </c>
      <c r="K12" t="s">
        <v>19</v>
      </c>
      <c r="L12">
        <v>1</v>
      </c>
      <c r="M12">
        <v>0.05</v>
      </c>
      <c r="N12">
        <v>-6.7000000000000004E-2</v>
      </c>
      <c r="O12">
        <v>1.0980000000000001</v>
      </c>
      <c r="P12">
        <v>-6.1020000000000003</v>
      </c>
      <c r="Q12">
        <v>-54</v>
      </c>
      <c r="R12">
        <v>12</v>
      </c>
      <c r="S12" s="8">
        <f t="shared" si="1"/>
        <v>-73.224000000000004</v>
      </c>
      <c r="U12" t="s">
        <v>104</v>
      </c>
      <c r="V12">
        <v>1</v>
      </c>
      <c r="W12">
        <v>0.05</v>
      </c>
      <c r="X12">
        <v>-2.4E-2</v>
      </c>
      <c r="Y12">
        <v>0.47199999999999998</v>
      </c>
      <c r="Z12">
        <v>-5.0179999999999998</v>
      </c>
      <c r="AA12">
        <v>-37</v>
      </c>
      <c r="AB12">
        <v>11</v>
      </c>
      <c r="AC12" s="8">
        <f t="shared" si="2"/>
        <v>-55.198</v>
      </c>
    </row>
    <row r="13" spans="1:34" x14ac:dyDescent="0.25">
      <c r="A13" t="s">
        <v>105</v>
      </c>
      <c r="B13">
        <v>1</v>
      </c>
      <c r="C13">
        <v>0.05</v>
      </c>
      <c r="D13">
        <v>-2.5999999999999999E-2</v>
      </c>
      <c r="E13">
        <v>0.755</v>
      </c>
      <c r="F13">
        <v>-3.476</v>
      </c>
      <c r="G13">
        <v>-125</v>
      </c>
      <c r="H13">
        <v>18</v>
      </c>
      <c r="I13" s="8">
        <f t="shared" si="3"/>
        <v>-79.947999999999993</v>
      </c>
      <c r="K13" t="s">
        <v>107</v>
      </c>
      <c r="L13">
        <v>1</v>
      </c>
      <c r="M13">
        <v>0.05</v>
      </c>
      <c r="N13">
        <v>-0.02</v>
      </c>
      <c r="O13">
        <v>0.45800000000000002</v>
      </c>
      <c r="P13">
        <v>-4.2830000000000004</v>
      </c>
      <c r="Q13">
        <v>-54</v>
      </c>
      <c r="R13">
        <v>12</v>
      </c>
      <c r="S13" s="8">
        <f t="shared" si="1"/>
        <v>-51.396000000000001</v>
      </c>
      <c r="U13" t="s">
        <v>19</v>
      </c>
      <c r="V13">
        <v>1</v>
      </c>
      <c r="W13">
        <v>0.05</v>
      </c>
      <c r="X13">
        <v>-2.5000000000000001E-2</v>
      </c>
      <c r="Y13">
        <v>0.502</v>
      </c>
      <c r="Z13">
        <v>-4.9800000000000004</v>
      </c>
      <c r="AA13">
        <v>-45</v>
      </c>
      <c r="AB13">
        <v>11</v>
      </c>
      <c r="AC13" s="8">
        <f t="shared" si="2"/>
        <v>-54.78</v>
      </c>
    </row>
    <row r="14" spans="1:34" x14ac:dyDescent="0.25">
      <c r="A14" t="s">
        <v>106</v>
      </c>
      <c r="B14">
        <v>1</v>
      </c>
      <c r="C14">
        <v>0.05</v>
      </c>
      <c r="D14">
        <v>-2.8000000000000001E-2</v>
      </c>
      <c r="E14">
        <v>0.84199999999999997</v>
      </c>
      <c r="F14">
        <v>-3.3540000000000001</v>
      </c>
      <c r="G14">
        <v>-133</v>
      </c>
      <c r="H14">
        <v>19</v>
      </c>
      <c r="I14" s="8">
        <f t="shared" si="3"/>
        <v>-77.141999999999996</v>
      </c>
      <c r="K14" t="s">
        <v>23</v>
      </c>
      <c r="L14">
        <v>1</v>
      </c>
      <c r="M14">
        <v>0.05</v>
      </c>
      <c r="N14">
        <v>-5.1999999999999998E-2</v>
      </c>
      <c r="O14">
        <v>1.0209999999999999</v>
      </c>
      <c r="P14">
        <v>-5.093</v>
      </c>
      <c r="Q14">
        <v>-40</v>
      </c>
      <c r="R14">
        <v>12</v>
      </c>
      <c r="S14" s="8">
        <f t="shared" si="1"/>
        <v>-61.116</v>
      </c>
      <c r="U14" t="s">
        <v>105</v>
      </c>
      <c r="V14">
        <v>1</v>
      </c>
      <c r="W14">
        <v>0.05</v>
      </c>
      <c r="X14">
        <v>-1.4E-2</v>
      </c>
      <c r="Y14">
        <v>0.34499999999999997</v>
      </c>
      <c r="Z14">
        <v>-3.9369999999999998</v>
      </c>
      <c r="AA14">
        <v>-27</v>
      </c>
      <c r="AB14">
        <v>10</v>
      </c>
      <c r="AC14" s="8">
        <f t="shared" si="2"/>
        <v>-43.306999999999995</v>
      </c>
    </row>
    <row r="15" spans="1:34" x14ac:dyDescent="0.25">
      <c r="A15" t="s">
        <v>107</v>
      </c>
      <c r="B15">
        <v>1</v>
      </c>
      <c r="C15">
        <v>0.05</v>
      </c>
      <c r="D15">
        <v>-1.2E-2</v>
      </c>
      <c r="E15">
        <v>0.42399999999999999</v>
      </c>
      <c r="F15">
        <v>-2.8690000000000002</v>
      </c>
      <c r="G15">
        <v>-203</v>
      </c>
      <c r="H15">
        <v>23</v>
      </c>
      <c r="I15" s="8">
        <f t="shared" si="3"/>
        <v>-65.987000000000009</v>
      </c>
      <c r="K15" t="s">
        <v>24</v>
      </c>
      <c r="L15">
        <v>1</v>
      </c>
      <c r="M15">
        <v>0.05</v>
      </c>
      <c r="N15">
        <v>-1.7999999999999999E-2</v>
      </c>
      <c r="O15">
        <v>0.372</v>
      </c>
      <c r="P15">
        <v>-4.8390000000000004</v>
      </c>
      <c r="Q15">
        <v>-41</v>
      </c>
      <c r="R15">
        <v>12</v>
      </c>
      <c r="S15" s="8">
        <f t="shared" si="1"/>
        <v>-58.068000000000005</v>
      </c>
      <c r="U15" t="s">
        <v>106</v>
      </c>
      <c r="V15">
        <v>1</v>
      </c>
      <c r="W15">
        <v>0.05</v>
      </c>
      <c r="X15">
        <v>-2.4E-2</v>
      </c>
      <c r="Y15">
        <v>0.48599999999999999</v>
      </c>
      <c r="Z15">
        <v>-4.9379999999999997</v>
      </c>
      <c r="AA15">
        <v>-41</v>
      </c>
      <c r="AB15">
        <v>11</v>
      </c>
      <c r="AC15" s="8">
        <f t="shared" si="2"/>
        <v>-54.317999999999998</v>
      </c>
    </row>
    <row r="16" spans="1:34" x14ac:dyDescent="0.25">
      <c r="A16" t="s">
        <v>23</v>
      </c>
      <c r="B16">
        <v>1</v>
      </c>
      <c r="C16">
        <v>0.05</v>
      </c>
      <c r="D16">
        <v>-2.8000000000000001E-2</v>
      </c>
      <c r="E16">
        <v>0.90200000000000002</v>
      </c>
      <c r="F16">
        <v>-3.1259999999999999</v>
      </c>
      <c r="G16">
        <v>-179</v>
      </c>
      <c r="H16">
        <v>23</v>
      </c>
      <c r="I16" s="8">
        <f t="shared" si="3"/>
        <v>-71.897999999999996</v>
      </c>
      <c r="K16" t="s">
        <v>94</v>
      </c>
      <c r="L16">
        <v>1</v>
      </c>
      <c r="M16">
        <v>0.05</v>
      </c>
      <c r="N16">
        <v>-2.5000000000000001E-2</v>
      </c>
      <c r="O16">
        <v>0.54200000000000004</v>
      </c>
      <c r="P16">
        <v>-4.6349999999999998</v>
      </c>
      <c r="Q16">
        <v>-49</v>
      </c>
      <c r="R16">
        <v>12</v>
      </c>
      <c r="S16" s="8">
        <f t="shared" si="1"/>
        <v>-55.62</v>
      </c>
      <c r="U16" t="s">
        <v>107</v>
      </c>
      <c r="V16">
        <v>1</v>
      </c>
      <c r="W16">
        <v>0.05</v>
      </c>
      <c r="X16">
        <v>-0.01</v>
      </c>
      <c r="Y16">
        <v>0.27100000000000002</v>
      </c>
      <c r="Z16">
        <v>-3.8460000000000001</v>
      </c>
      <c r="AA16">
        <v>-37</v>
      </c>
      <c r="AB16">
        <v>11</v>
      </c>
      <c r="AC16" s="8">
        <f t="shared" si="2"/>
        <v>-42.305999999999997</v>
      </c>
    </row>
    <row r="17" spans="1:29" x14ac:dyDescent="0.25">
      <c r="A17" t="s">
        <v>24</v>
      </c>
      <c r="B17">
        <v>1</v>
      </c>
      <c r="C17">
        <v>0.05</v>
      </c>
      <c r="D17">
        <v>-6.0000000000000001E-3</v>
      </c>
      <c r="E17">
        <v>0.28399999999999997</v>
      </c>
      <c r="F17">
        <v>-2.2759999999999998</v>
      </c>
      <c r="G17">
        <v>-162</v>
      </c>
      <c r="H17">
        <v>23</v>
      </c>
      <c r="I17" s="8">
        <f t="shared" si="3"/>
        <v>-52.347999999999999</v>
      </c>
      <c r="K17" t="s">
        <v>108</v>
      </c>
      <c r="L17">
        <v>1</v>
      </c>
      <c r="M17">
        <v>0.05</v>
      </c>
      <c r="N17">
        <v>-2.7E-2</v>
      </c>
      <c r="O17">
        <v>0.64500000000000002</v>
      </c>
      <c r="P17">
        <v>-4.1859999999999999</v>
      </c>
      <c r="Q17">
        <v>-34</v>
      </c>
      <c r="R17">
        <v>12</v>
      </c>
      <c r="S17" s="8">
        <f t="shared" si="1"/>
        <v>-50.231999999999999</v>
      </c>
      <c r="U17" t="s">
        <v>23</v>
      </c>
      <c r="V17">
        <v>0</v>
      </c>
      <c r="W17">
        <v>0.05</v>
      </c>
      <c r="X17">
        <v>-0.01</v>
      </c>
      <c r="Y17">
        <v>0.46</v>
      </c>
      <c r="Z17">
        <v>-2.2829999999999999</v>
      </c>
      <c r="AA17">
        <v>-15</v>
      </c>
      <c r="AB17">
        <v>11</v>
      </c>
      <c r="AC17" s="8">
        <f t="shared" si="2"/>
        <v>-25.113</v>
      </c>
    </row>
    <row r="18" spans="1:29" x14ac:dyDescent="0.25">
      <c r="A18" t="s">
        <v>94</v>
      </c>
      <c r="B18">
        <v>1</v>
      </c>
      <c r="C18">
        <v>0.05</v>
      </c>
      <c r="D18">
        <v>-1.4999999999999999E-2</v>
      </c>
      <c r="E18">
        <v>0.50700000000000001</v>
      </c>
      <c r="F18">
        <v>-2.9590000000000001</v>
      </c>
      <c r="G18">
        <v>-184</v>
      </c>
      <c r="H18">
        <v>23</v>
      </c>
      <c r="I18" s="8">
        <f t="shared" si="3"/>
        <v>-68.057000000000002</v>
      </c>
      <c r="K18" t="s">
        <v>56</v>
      </c>
      <c r="L18">
        <v>1</v>
      </c>
      <c r="M18">
        <v>0.05</v>
      </c>
      <c r="N18">
        <v>-2.3E-2</v>
      </c>
      <c r="O18">
        <v>0.51100000000000001</v>
      </c>
      <c r="P18">
        <v>-4.5010000000000003</v>
      </c>
      <c r="Q18">
        <v>-46</v>
      </c>
      <c r="R18">
        <v>12</v>
      </c>
      <c r="S18" s="8">
        <f t="shared" si="1"/>
        <v>-54.012</v>
      </c>
      <c r="U18" t="s">
        <v>24</v>
      </c>
      <c r="V18">
        <v>0</v>
      </c>
      <c r="W18">
        <v>0.05</v>
      </c>
      <c r="X18">
        <v>-5.0000000000000001E-3</v>
      </c>
      <c r="Y18">
        <v>0.2</v>
      </c>
      <c r="Z18">
        <v>-2.5</v>
      </c>
      <c r="AA18">
        <v>-22</v>
      </c>
      <c r="AB18">
        <v>11</v>
      </c>
      <c r="AC18" s="8">
        <f t="shared" si="2"/>
        <v>-27.5</v>
      </c>
    </row>
    <row r="19" spans="1:29" x14ac:dyDescent="0.25">
      <c r="A19" t="s">
        <v>108</v>
      </c>
      <c r="B19">
        <v>1</v>
      </c>
      <c r="C19">
        <v>0.05</v>
      </c>
      <c r="D19">
        <v>-1.6E-2</v>
      </c>
      <c r="E19">
        <v>0.55300000000000005</v>
      </c>
      <c r="F19">
        <v>-2.863</v>
      </c>
      <c r="G19">
        <v>-155</v>
      </c>
      <c r="H19">
        <v>23</v>
      </c>
      <c r="I19" s="8">
        <f t="shared" si="3"/>
        <v>-65.849000000000004</v>
      </c>
      <c r="K19" t="s">
        <v>57</v>
      </c>
      <c r="L19">
        <v>1</v>
      </c>
      <c r="M19">
        <v>0.05</v>
      </c>
      <c r="N19">
        <v>-1.4E-2</v>
      </c>
      <c r="O19">
        <v>0.48599999999999999</v>
      </c>
      <c r="P19">
        <v>-2.8140000000000001</v>
      </c>
      <c r="Q19">
        <v>-40</v>
      </c>
      <c r="R19">
        <v>12</v>
      </c>
      <c r="S19" s="8">
        <f t="shared" si="1"/>
        <v>-33.768000000000001</v>
      </c>
      <c r="U19" t="s">
        <v>94</v>
      </c>
      <c r="V19">
        <v>1</v>
      </c>
      <c r="W19">
        <v>0.05</v>
      </c>
      <c r="X19">
        <v>-1.6E-2</v>
      </c>
      <c r="Y19">
        <v>0.33400000000000002</v>
      </c>
      <c r="Z19">
        <v>-4.7210000000000001</v>
      </c>
      <c r="AA19">
        <v>-39</v>
      </c>
      <c r="AB19">
        <v>11</v>
      </c>
      <c r="AC19" s="8">
        <f t="shared" si="2"/>
        <v>-51.930999999999997</v>
      </c>
    </row>
    <row r="20" spans="1:29" x14ac:dyDescent="0.25">
      <c r="A20" t="s">
        <v>56</v>
      </c>
      <c r="B20">
        <v>1</v>
      </c>
      <c r="C20">
        <v>0.05</v>
      </c>
      <c r="D20">
        <v>-1.4E-2</v>
      </c>
      <c r="E20">
        <v>0.45</v>
      </c>
      <c r="F20">
        <v>-3.194</v>
      </c>
      <c r="G20">
        <v>-173</v>
      </c>
      <c r="H20">
        <v>23</v>
      </c>
      <c r="I20" s="8">
        <f t="shared" si="3"/>
        <v>-73.462000000000003</v>
      </c>
      <c r="K20" t="s">
        <v>58</v>
      </c>
      <c r="L20">
        <v>0</v>
      </c>
      <c r="M20">
        <v>0.05</v>
      </c>
      <c r="N20">
        <v>-2E-3</v>
      </c>
      <c r="O20">
        <v>0.26700000000000002</v>
      </c>
      <c r="P20">
        <v>-0.93500000000000005</v>
      </c>
      <c r="Q20">
        <v>-5</v>
      </c>
      <c r="R20">
        <v>10</v>
      </c>
      <c r="S20" s="8">
        <f t="shared" si="1"/>
        <v>-11.22</v>
      </c>
      <c r="U20" t="s">
        <v>108</v>
      </c>
      <c r="V20">
        <v>1</v>
      </c>
      <c r="W20">
        <v>0.05</v>
      </c>
      <c r="X20">
        <v>-1.7999999999999999E-2</v>
      </c>
      <c r="Y20">
        <v>0.374</v>
      </c>
      <c r="Z20">
        <v>-4.7060000000000004</v>
      </c>
      <c r="AA20">
        <v>-27</v>
      </c>
      <c r="AB20">
        <v>11</v>
      </c>
      <c r="AC20" s="8">
        <f t="shared" si="2"/>
        <v>-51.766000000000005</v>
      </c>
    </row>
    <row r="21" spans="1:29" x14ac:dyDescent="0.25">
      <c r="A21" t="s">
        <v>57</v>
      </c>
      <c r="B21">
        <v>1</v>
      </c>
      <c r="C21">
        <v>0.05</v>
      </c>
      <c r="D21">
        <v>-1.7999999999999999E-2</v>
      </c>
      <c r="E21">
        <v>0.499</v>
      </c>
      <c r="F21">
        <v>-3.524</v>
      </c>
      <c r="G21">
        <v>-201</v>
      </c>
      <c r="H21">
        <v>23</v>
      </c>
      <c r="I21" s="8">
        <f t="shared" si="3"/>
        <v>-81.052000000000007</v>
      </c>
      <c r="K21" t="s">
        <v>60</v>
      </c>
      <c r="L21">
        <v>0</v>
      </c>
      <c r="M21">
        <v>0.05</v>
      </c>
      <c r="N21">
        <v>-4.0000000000000001E-3</v>
      </c>
      <c r="O21">
        <v>0.39900000000000002</v>
      </c>
      <c r="P21">
        <v>-0.92</v>
      </c>
      <c r="Q21">
        <v>-2</v>
      </c>
      <c r="R21">
        <v>10</v>
      </c>
      <c r="S21" s="8">
        <f t="shared" si="1"/>
        <v>-11.040000000000001</v>
      </c>
      <c r="U21" t="s">
        <v>56</v>
      </c>
      <c r="V21">
        <v>1</v>
      </c>
      <c r="W21">
        <v>0.05</v>
      </c>
      <c r="X21">
        <v>-1.9E-2</v>
      </c>
      <c r="Y21">
        <v>0.34499999999999997</v>
      </c>
      <c r="Z21">
        <v>-5.5720000000000001</v>
      </c>
      <c r="AA21">
        <v>-33</v>
      </c>
      <c r="AB21">
        <v>11</v>
      </c>
      <c r="AC21" s="8">
        <f t="shared" si="2"/>
        <v>-61.292000000000002</v>
      </c>
    </row>
    <row r="22" spans="1:29" x14ac:dyDescent="0.25">
      <c r="A22" t="s">
        <v>58</v>
      </c>
      <c r="B22">
        <v>1</v>
      </c>
      <c r="C22">
        <v>0.05</v>
      </c>
      <c r="D22">
        <v>-0.01</v>
      </c>
      <c r="E22">
        <v>0.28299999999999997</v>
      </c>
      <c r="F22">
        <v>-3.3660000000000001</v>
      </c>
      <c r="G22">
        <v>-147</v>
      </c>
      <c r="H22">
        <v>21</v>
      </c>
      <c r="I22" s="8">
        <f t="shared" si="3"/>
        <v>-77.418000000000006</v>
      </c>
      <c r="K22" t="s">
        <v>96</v>
      </c>
      <c r="L22">
        <v>1</v>
      </c>
      <c r="M22">
        <v>0.05</v>
      </c>
      <c r="N22">
        <v>-0.03</v>
      </c>
      <c r="O22">
        <v>0.98</v>
      </c>
      <c r="P22">
        <v>-3.0710000000000002</v>
      </c>
      <c r="Q22">
        <v>-33</v>
      </c>
      <c r="R22">
        <v>11</v>
      </c>
      <c r="S22" s="8">
        <f t="shared" si="1"/>
        <v>-36.852000000000004</v>
      </c>
      <c r="U22" t="s">
        <v>57</v>
      </c>
      <c r="V22">
        <v>1</v>
      </c>
      <c r="W22">
        <v>0.05</v>
      </c>
      <c r="X22">
        <v>-0.02</v>
      </c>
      <c r="Y22">
        <v>0.29299999999999998</v>
      </c>
      <c r="Z22">
        <v>-6.8849999999999998</v>
      </c>
      <c r="AA22">
        <v>-41</v>
      </c>
      <c r="AB22">
        <v>11</v>
      </c>
      <c r="AC22" s="8">
        <f t="shared" si="2"/>
        <v>-75.734999999999999</v>
      </c>
    </row>
    <row r="23" spans="1:29" x14ac:dyDescent="0.25">
      <c r="A23" t="s">
        <v>60</v>
      </c>
      <c r="B23">
        <v>1</v>
      </c>
      <c r="C23">
        <v>0.05</v>
      </c>
      <c r="D23">
        <v>-1.0999999999999999E-2</v>
      </c>
      <c r="E23">
        <v>0.42</v>
      </c>
      <c r="F23">
        <v>-2.56</v>
      </c>
      <c r="G23">
        <v>-115</v>
      </c>
      <c r="H23">
        <v>21</v>
      </c>
      <c r="I23" s="8">
        <f t="shared" si="3"/>
        <v>-58.88</v>
      </c>
      <c r="K23" t="s">
        <v>97</v>
      </c>
      <c r="L23">
        <v>0</v>
      </c>
      <c r="M23">
        <v>0.05</v>
      </c>
      <c r="N23">
        <v>-6.0000000000000001E-3</v>
      </c>
      <c r="O23">
        <v>0.21</v>
      </c>
      <c r="P23">
        <v>-2.9569999999999999</v>
      </c>
      <c r="Q23">
        <v>-17</v>
      </c>
      <c r="R23">
        <v>11</v>
      </c>
      <c r="S23" s="8">
        <f t="shared" si="1"/>
        <v>-35.483999999999995</v>
      </c>
      <c r="U23" t="s">
        <v>58</v>
      </c>
      <c r="V23">
        <v>1</v>
      </c>
      <c r="W23">
        <v>0.05</v>
      </c>
      <c r="X23">
        <v>-6.0000000000000001E-3</v>
      </c>
      <c r="Y23">
        <v>0.13900000000000001</v>
      </c>
      <c r="Z23">
        <v>-4.4880000000000004</v>
      </c>
      <c r="AA23">
        <v>-32</v>
      </c>
      <c r="AB23">
        <v>11</v>
      </c>
      <c r="AC23" s="8">
        <f t="shared" si="2"/>
        <v>-49.368000000000002</v>
      </c>
    </row>
    <row r="24" spans="1:29" x14ac:dyDescent="0.25">
      <c r="A24" t="s">
        <v>96</v>
      </c>
      <c r="B24">
        <v>1</v>
      </c>
      <c r="C24">
        <v>0.05</v>
      </c>
      <c r="D24">
        <v>-0.03</v>
      </c>
      <c r="E24">
        <v>0.96499999999999997</v>
      </c>
      <c r="F24">
        <v>-3.1190000000000002</v>
      </c>
      <c r="G24">
        <v>-184</v>
      </c>
      <c r="H24">
        <v>22</v>
      </c>
      <c r="I24" s="8">
        <f t="shared" si="3"/>
        <v>-71.737000000000009</v>
      </c>
      <c r="K24" t="s">
        <v>109</v>
      </c>
      <c r="L24">
        <v>1</v>
      </c>
      <c r="M24">
        <v>0.05</v>
      </c>
      <c r="N24">
        <v>-7.0000000000000007E-2</v>
      </c>
      <c r="O24">
        <v>1.4119999999999999</v>
      </c>
      <c r="P24">
        <v>-4.9669999999999996</v>
      </c>
      <c r="Q24">
        <v>-32</v>
      </c>
      <c r="R24">
        <v>12</v>
      </c>
      <c r="S24" s="8">
        <f t="shared" si="1"/>
        <v>-59.603999999999999</v>
      </c>
      <c r="U24" t="s">
        <v>60</v>
      </c>
      <c r="V24">
        <v>0</v>
      </c>
      <c r="W24">
        <v>0.05</v>
      </c>
      <c r="X24">
        <v>-1.7000000000000001E-2</v>
      </c>
      <c r="Y24">
        <v>0.34200000000000003</v>
      </c>
      <c r="Z24">
        <v>-4.9710000000000001</v>
      </c>
      <c r="AA24">
        <v>-21</v>
      </c>
      <c r="AB24">
        <v>11</v>
      </c>
      <c r="AC24" s="8">
        <f t="shared" si="2"/>
        <v>-54.680999999999997</v>
      </c>
    </row>
    <row r="25" spans="1:29" x14ac:dyDescent="0.25">
      <c r="A25" t="s">
        <v>97</v>
      </c>
      <c r="B25">
        <v>1</v>
      </c>
      <c r="C25">
        <v>0.05</v>
      </c>
      <c r="D25">
        <v>-8.0000000000000002E-3</v>
      </c>
      <c r="E25">
        <v>0.214</v>
      </c>
      <c r="F25">
        <v>-3.6949999999999998</v>
      </c>
      <c r="G25">
        <v>-155</v>
      </c>
      <c r="H25">
        <v>22</v>
      </c>
      <c r="I25" s="8">
        <f t="shared" si="3"/>
        <v>-84.984999999999999</v>
      </c>
      <c r="K25" t="s">
        <v>110</v>
      </c>
      <c r="L25">
        <v>1</v>
      </c>
      <c r="M25">
        <v>0.05</v>
      </c>
      <c r="N25">
        <v>-4.5999999999999999E-2</v>
      </c>
      <c r="O25">
        <v>1.03</v>
      </c>
      <c r="P25">
        <v>-4.4770000000000003</v>
      </c>
      <c r="Q25">
        <v>-30</v>
      </c>
      <c r="R25">
        <v>12</v>
      </c>
      <c r="S25" s="8">
        <f t="shared" si="1"/>
        <v>-53.724000000000004</v>
      </c>
      <c r="U25" t="s">
        <v>96</v>
      </c>
      <c r="V25">
        <v>1</v>
      </c>
      <c r="W25">
        <v>0.05</v>
      </c>
      <c r="X25">
        <v>-2.5999999999999999E-2</v>
      </c>
      <c r="Y25">
        <v>0.56499999999999995</v>
      </c>
      <c r="Z25">
        <v>-4.6459999999999999</v>
      </c>
      <c r="AA25">
        <v>-34</v>
      </c>
      <c r="AB25">
        <v>11</v>
      </c>
      <c r="AC25" s="8">
        <f t="shared" si="2"/>
        <v>-51.106000000000002</v>
      </c>
    </row>
    <row r="26" spans="1:29" x14ac:dyDescent="0.25">
      <c r="A26" t="s">
        <v>109</v>
      </c>
      <c r="B26">
        <v>1</v>
      </c>
      <c r="C26">
        <v>0.05</v>
      </c>
      <c r="D26">
        <v>-4.1000000000000002E-2</v>
      </c>
      <c r="E26">
        <v>1.2050000000000001</v>
      </c>
      <c r="F26">
        <v>-3.4319999999999999</v>
      </c>
      <c r="G26">
        <v>-148</v>
      </c>
      <c r="H26">
        <v>21</v>
      </c>
      <c r="I26" s="8">
        <f t="shared" si="3"/>
        <v>-78.935999999999993</v>
      </c>
      <c r="K26" t="s">
        <v>26</v>
      </c>
      <c r="L26">
        <v>0</v>
      </c>
      <c r="M26">
        <v>0.05</v>
      </c>
      <c r="N26">
        <v>-4.0000000000000001E-3</v>
      </c>
      <c r="O26">
        <v>1.1850000000000001</v>
      </c>
      <c r="P26">
        <v>-0.36599999999999999</v>
      </c>
      <c r="Q26">
        <v>-2</v>
      </c>
      <c r="R26">
        <v>12</v>
      </c>
      <c r="S26" s="8">
        <f t="shared" si="1"/>
        <v>-4.3919999999999995</v>
      </c>
      <c r="U26" t="s">
        <v>97</v>
      </c>
      <c r="V26">
        <v>0</v>
      </c>
      <c r="W26">
        <v>0.05</v>
      </c>
      <c r="X26">
        <v>-6.0000000000000001E-3</v>
      </c>
      <c r="Y26">
        <v>0.109</v>
      </c>
      <c r="Z26">
        <v>-5.6580000000000004</v>
      </c>
      <c r="AA26">
        <v>-25</v>
      </c>
      <c r="AB26">
        <v>11</v>
      </c>
      <c r="AC26" s="8">
        <f t="shared" si="2"/>
        <v>-62.238000000000007</v>
      </c>
    </row>
    <row r="27" spans="1:29" x14ac:dyDescent="0.25">
      <c r="A27" t="s">
        <v>110</v>
      </c>
      <c r="B27">
        <v>1</v>
      </c>
      <c r="C27">
        <v>0.05</v>
      </c>
      <c r="D27">
        <v>-0.03</v>
      </c>
      <c r="E27">
        <v>0.90800000000000003</v>
      </c>
      <c r="F27">
        <v>-3.319</v>
      </c>
      <c r="G27">
        <v>-142</v>
      </c>
      <c r="H27">
        <v>21</v>
      </c>
      <c r="I27" s="8">
        <f t="shared" si="3"/>
        <v>-76.337000000000003</v>
      </c>
      <c r="K27" t="s">
        <v>92</v>
      </c>
      <c r="L27">
        <v>1</v>
      </c>
      <c r="M27">
        <v>0.05</v>
      </c>
      <c r="N27">
        <v>-1.0999999999999999E-2</v>
      </c>
      <c r="O27">
        <v>0.22800000000000001</v>
      </c>
      <c r="P27">
        <v>-5.0129999999999999</v>
      </c>
      <c r="Q27">
        <v>-29</v>
      </c>
      <c r="R27">
        <v>12</v>
      </c>
      <c r="S27" s="8">
        <f t="shared" si="1"/>
        <v>-60.155999999999999</v>
      </c>
      <c r="U27" t="s">
        <v>26</v>
      </c>
      <c r="V27">
        <v>1</v>
      </c>
      <c r="W27">
        <v>0.05</v>
      </c>
      <c r="X27">
        <v>-4.9000000000000002E-2</v>
      </c>
      <c r="Y27">
        <v>1.01</v>
      </c>
      <c r="Z27">
        <v>-4.8840000000000003</v>
      </c>
      <c r="AA27">
        <v>-29</v>
      </c>
      <c r="AB27">
        <v>11</v>
      </c>
      <c r="AC27" s="8">
        <f t="shared" si="2"/>
        <v>-53.724000000000004</v>
      </c>
    </row>
    <row r="28" spans="1:29" x14ac:dyDescent="0.25">
      <c r="A28" t="s">
        <v>26</v>
      </c>
      <c r="B28">
        <v>1</v>
      </c>
      <c r="C28">
        <v>0.05</v>
      </c>
      <c r="D28">
        <v>-3.4000000000000002E-2</v>
      </c>
      <c r="E28">
        <v>1.3169999999999999</v>
      </c>
      <c r="F28">
        <v>-2.544</v>
      </c>
      <c r="G28">
        <v>-97</v>
      </c>
      <c r="H28">
        <v>23</v>
      </c>
      <c r="I28" s="8">
        <f t="shared" si="3"/>
        <v>-58.512</v>
      </c>
      <c r="K28" t="s">
        <v>28</v>
      </c>
      <c r="L28">
        <v>1</v>
      </c>
      <c r="M28">
        <v>0.05</v>
      </c>
      <c r="N28">
        <v>-3.5999999999999997E-2</v>
      </c>
      <c r="O28">
        <v>1.0940000000000001</v>
      </c>
      <c r="P28">
        <v>-3.2909999999999999</v>
      </c>
      <c r="Q28">
        <v>-29</v>
      </c>
      <c r="R28">
        <v>12</v>
      </c>
      <c r="S28" s="8">
        <f t="shared" si="1"/>
        <v>-39.491999999999997</v>
      </c>
      <c r="U28" t="s">
        <v>27</v>
      </c>
      <c r="V28">
        <v>1</v>
      </c>
      <c r="W28">
        <v>0.05</v>
      </c>
      <c r="X28">
        <v>-1.4E-2</v>
      </c>
      <c r="Y28">
        <v>0.19700000000000001</v>
      </c>
      <c r="Z28">
        <v>-7.1070000000000002</v>
      </c>
      <c r="AA28">
        <v>-35</v>
      </c>
      <c r="AB28">
        <v>11</v>
      </c>
      <c r="AC28" s="8">
        <f t="shared" si="2"/>
        <v>-78.177000000000007</v>
      </c>
    </row>
    <row r="29" spans="1:29" x14ac:dyDescent="0.25">
      <c r="A29" t="s">
        <v>27</v>
      </c>
      <c r="B29">
        <v>1</v>
      </c>
      <c r="C29">
        <v>0.05</v>
      </c>
      <c r="D29">
        <v>-8.9999999999999993E-3</v>
      </c>
      <c r="E29">
        <v>0.26400000000000001</v>
      </c>
      <c r="F29">
        <v>-3.4089999999999998</v>
      </c>
      <c r="G29">
        <v>-115</v>
      </c>
      <c r="H29">
        <v>19</v>
      </c>
      <c r="I29" s="8">
        <f t="shared" si="3"/>
        <v>-78.406999999999996</v>
      </c>
      <c r="K29" t="s">
        <v>29</v>
      </c>
      <c r="L29">
        <v>1</v>
      </c>
      <c r="M29">
        <v>0.05</v>
      </c>
      <c r="N29">
        <v>-0.14199999999999999</v>
      </c>
      <c r="O29">
        <v>2.024</v>
      </c>
      <c r="P29">
        <v>-6.9930000000000003</v>
      </c>
      <c r="Q29">
        <v>-40</v>
      </c>
      <c r="R29">
        <v>12</v>
      </c>
      <c r="S29" s="8">
        <f t="shared" si="1"/>
        <v>-83.915999999999997</v>
      </c>
      <c r="U29" t="s">
        <v>92</v>
      </c>
      <c r="V29">
        <v>0</v>
      </c>
      <c r="W29">
        <v>0.05</v>
      </c>
      <c r="X29">
        <v>-2E-3</v>
      </c>
      <c r="Y29">
        <v>0.111</v>
      </c>
      <c r="Z29">
        <v>-1.506</v>
      </c>
      <c r="AA29">
        <v>-1</v>
      </c>
      <c r="AB29">
        <v>10</v>
      </c>
      <c r="AC29" s="8">
        <f t="shared" si="2"/>
        <v>-16.565999999999999</v>
      </c>
    </row>
    <row r="30" spans="1:29" x14ac:dyDescent="0.25">
      <c r="A30" t="s">
        <v>92</v>
      </c>
      <c r="B30">
        <v>1</v>
      </c>
      <c r="C30">
        <v>0.05</v>
      </c>
      <c r="D30">
        <v>-6.0000000000000001E-3</v>
      </c>
      <c r="E30">
        <v>0.19600000000000001</v>
      </c>
      <c r="F30">
        <v>-2.9390000000000001</v>
      </c>
      <c r="G30">
        <v>-116</v>
      </c>
      <c r="H30">
        <v>22</v>
      </c>
      <c r="I30" s="8">
        <f t="shared" si="3"/>
        <v>-67.597000000000008</v>
      </c>
      <c r="K30" t="s">
        <v>30</v>
      </c>
      <c r="L30">
        <v>1</v>
      </c>
      <c r="M30">
        <v>0.05</v>
      </c>
      <c r="N30">
        <v>-5.3999999999999999E-2</v>
      </c>
      <c r="O30">
        <v>0.96599999999999997</v>
      </c>
      <c r="P30">
        <v>-5.59</v>
      </c>
      <c r="Q30">
        <v>-36</v>
      </c>
      <c r="R30">
        <v>12</v>
      </c>
      <c r="S30" s="8">
        <f t="shared" si="1"/>
        <v>-67.08</v>
      </c>
      <c r="U30" t="s">
        <v>28</v>
      </c>
      <c r="V30">
        <v>1</v>
      </c>
      <c r="W30">
        <v>0.05</v>
      </c>
      <c r="X30">
        <v>-2.4E-2</v>
      </c>
      <c r="Y30">
        <v>0.56799999999999995</v>
      </c>
      <c r="Z30">
        <v>-4.2249999999999996</v>
      </c>
      <c r="AA30">
        <v>-39</v>
      </c>
      <c r="AB30">
        <v>11</v>
      </c>
      <c r="AC30" s="8">
        <f t="shared" si="2"/>
        <v>-46.474999999999994</v>
      </c>
    </row>
    <row r="31" spans="1:29" x14ac:dyDescent="0.25">
      <c r="A31" t="s">
        <v>28</v>
      </c>
      <c r="B31">
        <v>1</v>
      </c>
      <c r="C31">
        <v>0.05</v>
      </c>
      <c r="D31">
        <v>-3.5000000000000003E-2</v>
      </c>
      <c r="E31">
        <v>1.07</v>
      </c>
      <c r="F31">
        <v>-3.3079999999999998</v>
      </c>
      <c r="G31">
        <v>-198</v>
      </c>
      <c r="H31">
        <v>23</v>
      </c>
      <c r="I31" s="8">
        <f t="shared" si="3"/>
        <v>-76.084000000000003</v>
      </c>
      <c r="K31" t="s">
        <v>111</v>
      </c>
      <c r="L31">
        <v>1</v>
      </c>
      <c r="M31">
        <v>0.05</v>
      </c>
      <c r="N31">
        <v>-3.4000000000000002E-2</v>
      </c>
      <c r="O31">
        <v>0.77900000000000003</v>
      </c>
      <c r="P31">
        <v>-4.4050000000000002</v>
      </c>
      <c r="Q31">
        <v>-46</v>
      </c>
      <c r="R31">
        <v>12</v>
      </c>
      <c r="S31" s="8">
        <f t="shared" si="1"/>
        <v>-52.86</v>
      </c>
      <c r="U31" t="s">
        <v>29</v>
      </c>
      <c r="V31">
        <v>0</v>
      </c>
      <c r="W31">
        <v>0.05</v>
      </c>
      <c r="X31">
        <v>-1.0999999999999999E-2</v>
      </c>
      <c r="Y31">
        <v>0.45</v>
      </c>
      <c r="Z31">
        <v>-2.3719999999999999</v>
      </c>
      <c r="AA31">
        <v>-17</v>
      </c>
      <c r="AB31">
        <v>11</v>
      </c>
      <c r="AC31" s="8">
        <f t="shared" si="2"/>
        <v>-26.091999999999999</v>
      </c>
    </row>
    <row r="32" spans="1:29" x14ac:dyDescent="0.25">
      <c r="A32" t="s">
        <v>29</v>
      </c>
      <c r="B32">
        <v>1</v>
      </c>
      <c r="C32">
        <v>0.05</v>
      </c>
      <c r="D32">
        <v>-5.3999999999999999E-2</v>
      </c>
      <c r="E32">
        <v>1.2929999999999999</v>
      </c>
      <c r="F32">
        <v>-4.1760000000000002</v>
      </c>
      <c r="G32">
        <v>-181</v>
      </c>
      <c r="H32">
        <v>23</v>
      </c>
      <c r="I32" s="8">
        <f t="shared" si="3"/>
        <v>-96.048000000000002</v>
      </c>
      <c r="K32" t="s">
        <v>34</v>
      </c>
      <c r="L32">
        <v>1</v>
      </c>
      <c r="M32">
        <v>0.05</v>
      </c>
      <c r="N32">
        <v>-8.0000000000000002E-3</v>
      </c>
      <c r="O32">
        <v>0.16200000000000001</v>
      </c>
      <c r="P32">
        <v>-4.9379999999999997</v>
      </c>
      <c r="Q32">
        <v>-46</v>
      </c>
      <c r="R32">
        <v>12</v>
      </c>
      <c r="S32" s="8">
        <f t="shared" si="1"/>
        <v>-59.256</v>
      </c>
      <c r="U32" t="s">
        <v>30</v>
      </c>
      <c r="V32">
        <v>0</v>
      </c>
      <c r="W32">
        <v>0.05</v>
      </c>
      <c r="X32">
        <v>-0.01</v>
      </c>
      <c r="Y32">
        <v>0.40699999999999997</v>
      </c>
      <c r="Z32">
        <v>-2.58</v>
      </c>
      <c r="AA32">
        <v>-9</v>
      </c>
      <c r="AB32">
        <v>11</v>
      </c>
      <c r="AC32" s="8">
        <f t="shared" si="2"/>
        <v>-28.380000000000003</v>
      </c>
    </row>
    <row r="33" spans="1:29" x14ac:dyDescent="0.25">
      <c r="A33" t="s">
        <v>30</v>
      </c>
      <c r="B33">
        <v>1</v>
      </c>
      <c r="C33">
        <v>0.05</v>
      </c>
      <c r="D33">
        <v>-2.8000000000000001E-2</v>
      </c>
      <c r="E33">
        <v>0.82599999999999996</v>
      </c>
      <c r="F33">
        <v>-3.39</v>
      </c>
      <c r="G33">
        <v>-147</v>
      </c>
      <c r="H33">
        <v>23</v>
      </c>
      <c r="I33" s="8">
        <f t="shared" si="3"/>
        <v>-77.97</v>
      </c>
      <c r="K33" t="s">
        <v>35</v>
      </c>
      <c r="L33">
        <v>1</v>
      </c>
      <c r="M33">
        <v>0.05</v>
      </c>
      <c r="N33">
        <v>-3.0000000000000001E-3</v>
      </c>
      <c r="O33">
        <v>0.11</v>
      </c>
      <c r="P33">
        <v>-2.5059999999999998</v>
      </c>
      <c r="Q33">
        <v>-32</v>
      </c>
      <c r="R33">
        <v>12</v>
      </c>
      <c r="S33" s="8">
        <f t="shared" si="1"/>
        <v>-30.071999999999996</v>
      </c>
      <c r="U33" t="s">
        <v>111</v>
      </c>
      <c r="V33">
        <v>1</v>
      </c>
      <c r="W33">
        <v>0.05</v>
      </c>
      <c r="X33">
        <v>-1.4999999999999999E-2</v>
      </c>
      <c r="Y33">
        <v>0.39200000000000002</v>
      </c>
      <c r="Z33">
        <v>-3.9540000000000002</v>
      </c>
      <c r="AA33">
        <v>-27</v>
      </c>
      <c r="AB33">
        <v>11</v>
      </c>
      <c r="AC33" s="8">
        <f t="shared" si="2"/>
        <v>-43.494</v>
      </c>
    </row>
    <row r="34" spans="1:29" x14ac:dyDescent="0.25">
      <c r="A34" t="s">
        <v>111</v>
      </c>
      <c r="B34">
        <v>1</v>
      </c>
      <c r="C34">
        <v>0.05</v>
      </c>
      <c r="D34">
        <v>-2.3E-2</v>
      </c>
      <c r="E34">
        <v>0.70799999999999996</v>
      </c>
      <c r="F34">
        <v>-3.1970000000000001</v>
      </c>
      <c r="G34">
        <v>-195</v>
      </c>
      <c r="H34">
        <v>23</v>
      </c>
      <c r="I34" s="8">
        <f t="shared" si="3"/>
        <v>-73.531000000000006</v>
      </c>
      <c r="K34" t="s">
        <v>37</v>
      </c>
      <c r="L34">
        <v>1</v>
      </c>
      <c r="M34">
        <v>0.05</v>
      </c>
      <c r="N34">
        <v>-6.5000000000000002E-2</v>
      </c>
      <c r="O34">
        <v>1.415</v>
      </c>
      <c r="P34">
        <v>-4.5709999999999997</v>
      </c>
      <c r="Q34">
        <v>-58</v>
      </c>
      <c r="R34">
        <v>12</v>
      </c>
      <c r="S34" s="8">
        <f t="shared" si="1"/>
        <v>-54.851999999999997</v>
      </c>
      <c r="U34" t="s">
        <v>34</v>
      </c>
      <c r="V34">
        <v>0</v>
      </c>
      <c r="W34">
        <v>0.05</v>
      </c>
      <c r="X34">
        <v>-2E-3</v>
      </c>
      <c r="Y34">
        <v>8.3000000000000004E-2</v>
      </c>
      <c r="Z34">
        <v>-2.7269999999999999</v>
      </c>
      <c r="AA34">
        <v>-10</v>
      </c>
      <c r="AB34">
        <v>11</v>
      </c>
      <c r="AC34" s="8">
        <f t="shared" si="2"/>
        <v>-29.997</v>
      </c>
    </row>
    <row r="35" spans="1:29" x14ac:dyDescent="0.25">
      <c r="A35" t="s">
        <v>34</v>
      </c>
      <c r="B35">
        <v>1</v>
      </c>
      <c r="C35">
        <v>0.05</v>
      </c>
      <c r="D35">
        <v>-4.0000000000000001E-3</v>
      </c>
      <c r="E35">
        <v>0.13100000000000001</v>
      </c>
      <c r="F35">
        <v>-2.7010000000000001</v>
      </c>
      <c r="G35">
        <v>-131</v>
      </c>
      <c r="H35">
        <v>23</v>
      </c>
      <c r="I35" s="8">
        <f t="shared" si="3"/>
        <v>-62.123000000000005</v>
      </c>
      <c r="K35" t="s">
        <v>38</v>
      </c>
      <c r="L35">
        <v>1</v>
      </c>
      <c r="M35">
        <v>0.05</v>
      </c>
      <c r="N35">
        <v>-0.13200000000000001</v>
      </c>
      <c r="O35">
        <v>2.0910000000000002</v>
      </c>
      <c r="P35">
        <v>-6.3369999999999997</v>
      </c>
      <c r="Q35">
        <v>-47</v>
      </c>
      <c r="R35">
        <v>11</v>
      </c>
      <c r="S35" s="8">
        <f t="shared" si="1"/>
        <v>-76.043999999999997</v>
      </c>
      <c r="U35" t="s">
        <v>35</v>
      </c>
      <c r="V35">
        <v>0</v>
      </c>
      <c r="W35">
        <v>0.05</v>
      </c>
      <c r="X35">
        <v>-4.0000000000000001E-3</v>
      </c>
      <c r="Y35">
        <v>9.4E-2</v>
      </c>
      <c r="Z35">
        <v>-4.0640000000000001</v>
      </c>
      <c r="AA35">
        <v>-19</v>
      </c>
      <c r="AB35">
        <v>11</v>
      </c>
      <c r="AC35" s="8">
        <f t="shared" si="2"/>
        <v>-44.704000000000001</v>
      </c>
    </row>
    <row r="36" spans="1:29" x14ac:dyDescent="0.25">
      <c r="A36" t="s">
        <v>35</v>
      </c>
      <c r="B36">
        <v>1</v>
      </c>
      <c r="C36">
        <v>0.05</v>
      </c>
      <c r="D36">
        <v>-2E-3</v>
      </c>
      <c r="E36">
        <v>0.105</v>
      </c>
      <c r="F36">
        <v>-2.1549999999999998</v>
      </c>
      <c r="G36">
        <v>-132</v>
      </c>
      <c r="H36">
        <v>23</v>
      </c>
      <c r="I36" s="8">
        <f t="shared" si="3"/>
        <v>-49.564999999999998</v>
      </c>
      <c r="K36" t="s">
        <v>39</v>
      </c>
      <c r="L36">
        <v>0</v>
      </c>
      <c r="M36">
        <v>0.05</v>
      </c>
      <c r="N36">
        <v>-0.08</v>
      </c>
      <c r="O36">
        <v>2.4409999999999998</v>
      </c>
      <c r="P36">
        <v>-3.2650000000000001</v>
      </c>
      <c r="Q36">
        <v>-26</v>
      </c>
      <c r="R36">
        <v>12</v>
      </c>
      <c r="S36" s="8">
        <f t="shared" si="1"/>
        <v>-39.18</v>
      </c>
      <c r="U36" t="s">
        <v>37</v>
      </c>
      <c r="V36">
        <v>1</v>
      </c>
      <c r="W36">
        <v>0.05</v>
      </c>
      <c r="X36">
        <v>-1.7999999999999999E-2</v>
      </c>
      <c r="Y36">
        <v>0.71499999999999997</v>
      </c>
      <c r="Z36">
        <v>-2.5169999999999999</v>
      </c>
      <c r="AA36">
        <v>-27</v>
      </c>
      <c r="AB36">
        <v>11</v>
      </c>
      <c r="AC36" s="8">
        <f t="shared" si="2"/>
        <v>-27.686999999999998</v>
      </c>
    </row>
    <row r="37" spans="1:29" x14ac:dyDescent="0.25">
      <c r="A37" t="s">
        <v>37</v>
      </c>
      <c r="B37">
        <v>1</v>
      </c>
      <c r="C37">
        <v>0.05</v>
      </c>
      <c r="D37">
        <v>-3.7999999999999999E-2</v>
      </c>
      <c r="E37">
        <v>1.262</v>
      </c>
      <c r="F37">
        <v>-3.0270000000000001</v>
      </c>
      <c r="G37">
        <v>-211</v>
      </c>
      <c r="H37">
        <v>23</v>
      </c>
      <c r="I37" s="8">
        <f t="shared" si="3"/>
        <v>-69.621000000000009</v>
      </c>
      <c r="K37" t="s">
        <v>68</v>
      </c>
      <c r="L37">
        <v>1</v>
      </c>
      <c r="M37">
        <v>0.05</v>
      </c>
      <c r="N37">
        <v>-2.7E-2</v>
      </c>
      <c r="O37">
        <v>0.54700000000000004</v>
      </c>
      <c r="P37">
        <v>-4.9729999999999999</v>
      </c>
      <c r="Q37">
        <v>-49</v>
      </c>
      <c r="R37">
        <v>12</v>
      </c>
      <c r="S37" s="8">
        <f t="shared" si="1"/>
        <v>-59.676000000000002</v>
      </c>
      <c r="U37" t="s">
        <v>38</v>
      </c>
      <c r="V37">
        <v>0</v>
      </c>
      <c r="W37">
        <v>0.05</v>
      </c>
      <c r="X37">
        <v>1.6E-2</v>
      </c>
      <c r="Y37">
        <v>0.72499999999999998</v>
      </c>
      <c r="Z37">
        <v>2.2069999999999999</v>
      </c>
      <c r="AA37">
        <v>21</v>
      </c>
      <c r="AB37">
        <v>11</v>
      </c>
      <c r="AC37" s="8">
        <f t="shared" si="2"/>
        <v>24.276999999999997</v>
      </c>
    </row>
    <row r="38" spans="1:29" x14ac:dyDescent="0.25">
      <c r="A38" t="s">
        <v>38</v>
      </c>
      <c r="B38">
        <v>1</v>
      </c>
      <c r="C38">
        <v>0.05</v>
      </c>
      <c r="D38">
        <v>-4.7E-2</v>
      </c>
      <c r="E38">
        <v>1.7150000000000001</v>
      </c>
      <c r="F38">
        <v>-2.7639999999999998</v>
      </c>
      <c r="G38">
        <v>-87</v>
      </c>
      <c r="H38">
        <v>22</v>
      </c>
      <c r="I38" s="8">
        <f t="shared" si="3"/>
        <v>-63.571999999999996</v>
      </c>
      <c r="K38" t="s">
        <v>112</v>
      </c>
      <c r="L38">
        <v>0</v>
      </c>
      <c r="M38">
        <v>0.05</v>
      </c>
      <c r="N38">
        <v>-1.7999999999999999E-2</v>
      </c>
      <c r="O38">
        <v>0.57399999999999995</v>
      </c>
      <c r="P38">
        <v>-3.1190000000000002</v>
      </c>
      <c r="Q38">
        <v>-23</v>
      </c>
      <c r="R38">
        <v>12</v>
      </c>
      <c r="S38" s="8">
        <f t="shared" si="1"/>
        <v>-37.428000000000004</v>
      </c>
      <c r="U38" t="s">
        <v>39</v>
      </c>
      <c r="V38">
        <v>0</v>
      </c>
      <c r="W38">
        <v>0.05</v>
      </c>
      <c r="X38">
        <v>-6.0000000000000001E-3</v>
      </c>
      <c r="Y38">
        <v>1.109</v>
      </c>
      <c r="Z38">
        <v>-0.51100000000000001</v>
      </c>
      <c r="AA38">
        <v>-1</v>
      </c>
      <c r="AB38">
        <v>10</v>
      </c>
      <c r="AC38" s="8">
        <f t="shared" si="2"/>
        <v>-5.6210000000000004</v>
      </c>
    </row>
    <row r="39" spans="1:29" x14ac:dyDescent="0.25">
      <c r="A39" t="s">
        <v>39</v>
      </c>
      <c r="B39">
        <v>1</v>
      </c>
      <c r="C39">
        <v>0.05</v>
      </c>
      <c r="D39">
        <v>-7.4999999999999997E-2</v>
      </c>
      <c r="E39">
        <v>2.4020000000000001</v>
      </c>
      <c r="F39">
        <v>-3.1360000000000001</v>
      </c>
      <c r="G39">
        <v>-141</v>
      </c>
      <c r="H39">
        <v>22</v>
      </c>
      <c r="I39" s="8">
        <f t="shared" si="3"/>
        <v>-72.128</v>
      </c>
      <c r="K39" t="s">
        <v>40</v>
      </c>
      <c r="L39">
        <v>1</v>
      </c>
      <c r="M39">
        <v>0.05</v>
      </c>
      <c r="N39">
        <v>-4.7E-2</v>
      </c>
      <c r="O39">
        <v>0.89600000000000002</v>
      </c>
      <c r="P39">
        <v>-5.1929999999999996</v>
      </c>
      <c r="Q39">
        <v>-50</v>
      </c>
      <c r="R39">
        <v>12</v>
      </c>
      <c r="S39" s="8">
        <f t="shared" si="1"/>
        <v>-62.315999999999995</v>
      </c>
      <c r="U39" t="s">
        <v>68</v>
      </c>
      <c r="V39">
        <v>0</v>
      </c>
      <c r="W39">
        <v>0.05</v>
      </c>
      <c r="X39">
        <v>-1E-3</v>
      </c>
      <c r="Y39">
        <v>0.38400000000000001</v>
      </c>
      <c r="Z39">
        <v>-0.34799999999999998</v>
      </c>
      <c r="AA39">
        <v>-3</v>
      </c>
      <c r="AB39">
        <v>10</v>
      </c>
      <c r="AC39" s="8">
        <f t="shared" si="2"/>
        <v>-3.8279999999999998</v>
      </c>
    </row>
    <row r="40" spans="1:29" x14ac:dyDescent="0.25">
      <c r="A40" t="s">
        <v>68</v>
      </c>
      <c r="B40">
        <v>1</v>
      </c>
      <c r="C40">
        <v>0.05</v>
      </c>
      <c r="D40">
        <v>-6.0000000000000001E-3</v>
      </c>
      <c r="E40">
        <v>0.46200000000000002</v>
      </c>
      <c r="F40">
        <v>-1.3720000000000001</v>
      </c>
      <c r="G40">
        <v>-70</v>
      </c>
      <c r="H40">
        <v>22</v>
      </c>
      <c r="I40" s="8">
        <f t="shared" si="3"/>
        <v>-31.556000000000001</v>
      </c>
      <c r="K40" t="s">
        <v>42</v>
      </c>
      <c r="L40">
        <v>1</v>
      </c>
      <c r="M40">
        <v>0.05</v>
      </c>
      <c r="N40">
        <v>-6.0999999999999999E-2</v>
      </c>
      <c r="O40">
        <v>1.0509999999999999</v>
      </c>
      <c r="P40">
        <v>-5.8040000000000003</v>
      </c>
      <c r="Q40">
        <v>-56</v>
      </c>
      <c r="R40">
        <v>12</v>
      </c>
      <c r="S40" s="8">
        <f t="shared" si="1"/>
        <v>-69.647999999999996</v>
      </c>
      <c r="U40" t="s">
        <v>112</v>
      </c>
      <c r="V40">
        <v>0</v>
      </c>
      <c r="W40">
        <v>0.05</v>
      </c>
      <c r="X40">
        <v>-4.0000000000000001E-3</v>
      </c>
      <c r="Y40">
        <v>0.439</v>
      </c>
      <c r="Z40">
        <v>-0.82099999999999995</v>
      </c>
      <c r="AA40">
        <v>-7</v>
      </c>
      <c r="AB40">
        <v>11</v>
      </c>
      <c r="AC40" s="8">
        <f t="shared" si="2"/>
        <v>-9.0309999999999988</v>
      </c>
    </row>
    <row r="41" spans="1:29" x14ac:dyDescent="0.25">
      <c r="A41" t="s">
        <v>112</v>
      </c>
      <c r="B41">
        <v>0</v>
      </c>
      <c r="C41">
        <v>0.05</v>
      </c>
      <c r="D41">
        <v>-6.0000000000000001E-3</v>
      </c>
      <c r="E41">
        <v>0.51600000000000001</v>
      </c>
      <c r="F41">
        <v>-1.202</v>
      </c>
      <c r="G41">
        <v>-60</v>
      </c>
      <c r="H41">
        <v>23</v>
      </c>
      <c r="I41" s="8">
        <f t="shared" si="3"/>
        <v>-27.646000000000001</v>
      </c>
      <c r="K41" t="s">
        <v>7</v>
      </c>
      <c r="L41">
        <v>1</v>
      </c>
      <c r="M41">
        <v>0.05</v>
      </c>
      <c r="N41">
        <v>-5.2999999999999999E-2</v>
      </c>
      <c r="O41">
        <v>1.3180000000000001</v>
      </c>
      <c r="P41">
        <v>-4.0209999999999999</v>
      </c>
      <c r="Q41">
        <v>-41</v>
      </c>
      <c r="R41">
        <v>12</v>
      </c>
      <c r="S41" s="8">
        <f t="shared" si="1"/>
        <v>-48.251999999999995</v>
      </c>
      <c r="U41" t="s">
        <v>40</v>
      </c>
      <c r="V41">
        <v>1</v>
      </c>
      <c r="W41">
        <v>0.05</v>
      </c>
      <c r="X41">
        <v>-1.9E-2</v>
      </c>
      <c r="Y41">
        <v>0.41599999999999998</v>
      </c>
      <c r="Z41">
        <v>-4.516</v>
      </c>
      <c r="AA41">
        <v>-41</v>
      </c>
      <c r="AB41">
        <v>11</v>
      </c>
      <c r="AC41" s="8">
        <f t="shared" si="2"/>
        <v>-49.676000000000002</v>
      </c>
    </row>
    <row r="42" spans="1:29" x14ac:dyDescent="0.25">
      <c r="A42" t="s">
        <v>194</v>
      </c>
      <c r="B42">
        <v>1</v>
      </c>
      <c r="C42">
        <v>0.05</v>
      </c>
      <c r="D42">
        <v>-2.8000000000000001E-2</v>
      </c>
      <c r="E42">
        <v>0.78100000000000003</v>
      </c>
      <c r="F42">
        <v>-3.6040000000000001</v>
      </c>
      <c r="G42">
        <v>-215</v>
      </c>
      <c r="H42">
        <v>23</v>
      </c>
      <c r="I42" s="8">
        <f t="shared" si="3"/>
        <v>-82.891999999999996</v>
      </c>
      <c r="K42" t="s">
        <v>113</v>
      </c>
      <c r="L42">
        <v>1</v>
      </c>
      <c r="M42">
        <v>0.05</v>
      </c>
      <c r="N42">
        <v>-3.1E-2</v>
      </c>
      <c r="O42">
        <v>0.64500000000000002</v>
      </c>
      <c r="P42">
        <v>-4.7320000000000002</v>
      </c>
      <c r="Q42">
        <v>-56</v>
      </c>
      <c r="R42">
        <v>12</v>
      </c>
      <c r="S42" s="8">
        <f t="shared" si="1"/>
        <v>-56.784000000000006</v>
      </c>
      <c r="U42" t="s">
        <v>42</v>
      </c>
      <c r="V42">
        <v>1</v>
      </c>
      <c r="W42">
        <v>0.05</v>
      </c>
      <c r="X42">
        <v>-1.7999999999999999E-2</v>
      </c>
      <c r="Y42">
        <v>0.45200000000000001</v>
      </c>
      <c r="Z42">
        <v>-3.9409999999999998</v>
      </c>
      <c r="AA42">
        <v>-31</v>
      </c>
      <c r="AB42">
        <v>11</v>
      </c>
      <c r="AC42" s="8">
        <f t="shared" si="2"/>
        <v>-43.350999999999999</v>
      </c>
    </row>
    <row r="43" spans="1:29" x14ac:dyDescent="0.25">
      <c r="A43" t="s">
        <v>42</v>
      </c>
      <c r="B43">
        <v>1</v>
      </c>
      <c r="C43">
        <v>0.05</v>
      </c>
      <c r="D43">
        <v>-3.2000000000000001E-2</v>
      </c>
      <c r="E43">
        <v>0.877</v>
      </c>
      <c r="F43">
        <v>-3.6339999999999999</v>
      </c>
      <c r="G43">
        <v>-216</v>
      </c>
      <c r="H43">
        <v>23</v>
      </c>
      <c r="I43" s="8">
        <f t="shared" si="3"/>
        <v>-83.581999999999994</v>
      </c>
      <c r="K43" t="s">
        <v>114</v>
      </c>
      <c r="L43">
        <v>0</v>
      </c>
      <c r="M43">
        <v>0.05</v>
      </c>
      <c r="N43">
        <v>-0.01</v>
      </c>
      <c r="O43">
        <v>0.55300000000000005</v>
      </c>
      <c r="P43">
        <v>-1.7829999999999999</v>
      </c>
      <c r="Q43">
        <v>-15</v>
      </c>
      <c r="R43">
        <v>11</v>
      </c>
      <c r="S43" s="8">
        <f t="shared" si="1"/>
        <v>-21.396000000000001</v>
      </c>
      <c r="U43" t="s">
        <v>121</v>
      </c>
      <c r="V43">
        <v>1</v>
      </c>
      <c r="W43">
        <v>0.05</v>
      </c>
      <c r="X43">
        <v>-1.2999999999999999E-2</v>
      </c>
      <c r="Y43">
        <v>0.25900000000000001</v>
      </c>
      <c r="Z43">
        <v>-5.2119999999999997</v>
      </c>
      <c r="AA43">
        <v>-36</v>
      </c>
      <c r="AB43">
        <v>11</v>
      </c>
      <c r="AC43" s="8">
        <f t="shared" si="2"/>
        <v>-57.331999999999994</v>
      </c>
    </row>
    <row r="44" spans="1:29" x14ac:dyDescent="0.25">
      <c r="I44" s="8"/>
      <c r="K44" t="s">
        <v>44</v>
      </c>
      <c r="L44">
        <v>0</v>
      </c>
      <c r="M44">
        <v>0.05</v>
      </c>
      <c r="N44">
        <v>-1E-3</v>
      </c>
      <c r="O44">
        <v>1.0549999999999999</v>
      </c>
      <c r="P44">
        <v>-9.5000000000000001E-2</v>
      </c>
      <c r="Q44">
        <v>-1</v>
      </c>
      <c r="R44">
        <v>11</v>
      </c>
      <c r="S44" s="8">
        <f t="shared" si="1"/>
        <v>-1.1400000000000001</v>
      </c>
      <c r="U44" t="s">
        <v>11</v>
      </c>
      <c r="V44">
        <v>1</v>
      </c>
      <c r="W44">
        <v>0.05</v>
      </c>
      <c r="X44">
        <v>-1.7000000000000001E-2</v>
      </c>
      <c r="Y44">
        <v>0.33400000000000002</v>
      </c>
      <c r="Z44">
        <v>-5.1159999999999997</v>
      </c>
      <c r="AA44">
        <v>-45</v>
      </c>
      <c r="AB44">
        <v>11</v>
      </c>
      <c r="AC44" s="8">
        <f t="shared" si="2"/>
        <v>-56.275999999999996</v>
      </c>
    </row>
    <row r="45" spans="1:29" x14ac:dyDescent="0.25">
      <c r="I45" s="8"/>
      <c r="K45" t="s">
        <v>45</v>
      </c>
      <c r="L45">
        <v>0</v>
      </c>
      <c r="M45">
        <v>0.05</v>
      </c>
      <c r="N45">
        <v>2E-3</v>
      </c>
      <c r="O45">
        <v>0.94799999999999995</v>
      </c>
      <c r="P45">
        <v>0.22800000000000001</v>
      </c>
      <c r="Q45">
        <v>5</v>
      </c>
      <c r="R45">
        <v>11</v>
      </c>
      <c r="S45" s="8">
        <f t="shared" si="1"/>
        <v>2.7360000000000002</v>
      </c>
      <c r="U45" t="s">
        <v>122</v>
      </c>
      <c r="V45">
        <v>1</v>
      </c>
      <c r="W45">
        <v>0.05</v>
      </c>
      <c r="X45">
        <v>-2.9000000000000001E-2</v>
      </c>
      <c r="Y45">
        <v>0.52700000000000002</v>
      </c>
      <c r="Z45">
        <v>-5.4580000000000002</v>
      </c>
      <c r="AA45">
        <v>-39</v>
      </c>
      <c r="AB45">
        <v>10</v>
      </c>
      <c r="AC45" s="8">
        <f t="shared" si="2"/>
        <v>-60.038000000000004</v>
      </c>
    </row>
    <row r="46" spans="1:29" x14ac:dyDescent="0.25">
      <c r="K46" t="s">
        <v>22</v>
      </c>
      <c r="L46">
        <v>1</v>
      </c>
      <c r="M46">
        <v>0.05</v>
      </c>
      <c r="N46">
        <v>-4.7E-2</v>
      </c>
      <c r="O46">
        <v>0.877</v>
      </c>
      <c r="P46">
        <v>-5.399</v>
      </c>
      <c r="Q46">
        <v>-50</v>
      </c>
      <c r="R46">
        <v>12</v>
      </c>
      <c r="S46" s="8">
        <f t="shared" si="1"/>
        <v>-64.787999999999997</v>
      </c>
      <c r="U46" t="s">
        <v>123</v>
      </c>
      <c r="V46">
        <v>1</v>
      </c>
      <c r="W46">
        <v>0.05</v>
      </c>
      <c r="X46">
        <v>-2.9000000000000001E-2</v>
      </c>
      <c r="Y46">
        <v>0.63400000000000001</v>
      </c>
      <c r="Z46">
        <v>-4.5739999999999998</v>
      </c>
      <c r="AA46">
        <v>-45</v>
      </c>
      <c r="AB46">
        <v>11</v>
      </c>
      <c r="AC46" s="8">
        <f t="shared" si="2"/>
        <v>-50.314</v>
      </c>
    </row>
    <row r="47" spans="1:29" x14ac:dyDescent="0.25">
      <c r="K47" t="s">
        <v>93</v>
      </c>
      <c r="L47">
        <v>0</v>
      </c>
      <c r="M47">
        <v>0.05</v>
      </c>
      <c r="N47">
        <v>-1.9E-2</v>
      </c>
      <c r="O47">
        <v>0.5</v>
      </c>
      <c r="P47">
        <v>-3.8</v>
      </c>
      <c r="Q47">
        <v>-17</v>
      </c>
      <c r="R47">
        <v>11</v>
      </c>
      <c r="S47" s="8">
        <f t="shared" si="1"/>
        <v>-45.599999999999994</v>
      </c>
      <c r="U47" t="s">
        <v>20</v>
      </c>
      <c r="V47">
        <v>1</v>
      </c>
      <c r="W47">
        <v>0.05</v>
      </c>
      <c r="X47">
        <v>-2.1999999999999999E-2</v>
      </c>
      <c r="Y47">
        <v>0.41099999999999998</v>
      </c>
      <c r="Z47">
        <v>-5.327</v>
      </c>
      <c r="AA47">
        <v>-41</v>
      </c>
      <c r="AB47">
        <v>11</v>
      </c>
      <c r="AC47" s="8">
        <f t="shared" si="2"/>
        <v>-58.597000000000001</v>
      </c>
    </row>
    <row r="48" spans="1:29" x14ac:dyDescent="0.25">
      <c r="K48" t="s">
        <v>95</v>
      </c>
      <c r="L48">
        <v>1</v>
      </c>
      <c r="M48">
        <v>0.05</v>
      </c>
      <c r="N48">
        <v>-4.7E-2</v>
      </c>
      <c r="O48">
        <v>0.75600000000000001</v>
      </c>
      <c r="P48">
        <v>-6.1639999999999997</v>
      </c>
      <c r="Q48">
        <v>-48</v>
      </c>
      <c r="R48">
        <v>12</v>
      </c>
      <c r="S48" s="8">
        <f t="shared" si="1"/>
        <v>-73.967999999999989</v>
      </c>
      <c r="U48" t="s">
        <v>124</v>
      </c>
      <c r="V48">
        <v>1</v>
      </c>
      <c r="W48">
        <v>0.05</v>
      </c>
      <c r="X48">
        <v>-0.02</v>
      </c>
      <c r="Y48">
        <v>0.39600000000000002</v>
      </c>
      <c r="Z48">
        <v>-5.1470000000000002</v>
      </c>
      <c r="AA48">
        <v>-45</v>
      </c>
      <c r="AB48">
        <v>11</v>
      </c>
      <c r="AC48" s="8">
        <f t="shared" si="2"/>
        <v>-56.617000000000004</v>
      </c>
    </row>
    <row r="49" spans="11:29" x14ac:dyDescent="0.25">
      <c r="K49" t="s">
        <v>115</v>
      </c>
      <c r="L49">
        <v>1</v>
      </c>
      <c r="M49">
        <v>0.05</v>
      </c>
      <c r="N49">
        <v>-0.02</v>
      </c>
      <c r="O49">
        <v>0.496</v>
      </c>
      <c r="P49">
        <v>-3.9550000000000001</v>
      </c>
      <c r="Q49">
        <v>-29</v>
      </c>
      <c r="R49">
        <v>10</v>
      </c>
      <c r="S49" s="8">
        <f t="shared" si="1"/>
        <v>-47.46</v>
      </c>
      <c r="U49" t="s">
        <v>46</v>
      </c>
      <c r="V49">
        <v>1</v>
      </c>
      <c r="W49">
        <v>0.05</v>
      </c>
      <c r="X49">
        <v>-3.1E-2</v>
      </c>
      <c r="Y49">
        <v>0.52800000000000002</v>
      </c>
      <c r="Z49">
        <v>-5.9160000000000004</v>
      </c>
      <c r="AA49">
        <v>-31</v>
      </c>
      <c r="AB49">
        <v>11</v>
      </c>
      <c r="AC49" s="8">
        <f t="shared" si="2"/>
        <v>-65.076000000000008</v>
      </c>
    </row>
    <row r="50" spans="11:29" x14ac:dyDescent="0.25">
      <c r="K50" t="s">
        <v>116</v>
      </c>
      <c r="L50">
        <v>1</v>
      </c>
      <c r="M50">
        <v>0.05</v>
      </c>
      <c r="N50">
        <v>-1.6E-2</v>
      </c>
      <c r="O50">
        <v>0.38700000000000001</v>
      </c>
      <c r="P50">
        <v>-4.1139999999999999</v>
      </c>
      <c r="Q50">
        <v>-47</v>
      </c>
      <c r="R50">
        <v>12</v>
      </c>
      <c r="S50" s="8">
        <f t="shared" si="1"/>
        <v>-49.367999999999995</v>
      </c>
      <c r="U50" t="s">
        <v>47</v>
      </c>
      <c r="V50">
        <v>1</v>
      </c>
      <c r="W50">
        <v>0.05</v>
      </c>
      <c r="X50">
        <v>-6.9000000000000006E-2</v>
      </c>
      <c r="Y50">
        <v>0.93799999999999994</v>
      </c>
      <c r="Z50">
        <v>-7.3230000000000004</v>
      </c>
      <c r="AA50">
        <v>-39</v>
      </c>
      <c r="AB50">
        <v>11</v>
      </c>
      <c r="AC50" s="8">
        <f t="shared" si="2"/>
        <v>-80.552999999999997</v>
      </c>
    </row>
    <row r="51" spans="11:29" x14ac:dyDescent="0.25">
      <c r="K51" t="s">
        <v>98</v>
      </c>
      <c r="L51">
        <v>1</v>
      </c>
      <c r="M51">
        <v>0.05</v>
      </c>
      <c r="N51">
        <v>-2.3E-2</v>
      </c>
      <c r="O51">
        <v>0.44900000000000001</v>
      </c>
      <c r="P51">
        <v>-5.1219999999999999</v>
      </c>
      <c r="Q51">
        <v>-44</v>
      </c>
      <c r="R51">
        <v>12</v>
      </c>
      <c r="S51" s="8">
        <f t="shared" si="1"/>
        <v>-61.463999999999999</v>
      </c>
      <c r="U51" t="s">
        <v>48</v>
      </c>
      <c r="V51">
        <v>0</v>
      </c>
      <c r="W51">
        <v>0.05</v>
      </c>
      <c r="X51">
        <v>2E-3</v>
      </c>
      <c r="Y51">
        <v>0.41599999999999998</v>
      </c>
      <c r="Z51">
        <v>0.55300000000000005</v>
      </c>
      <c r="AA51">
        <v>5</v>
      </c>
      <c r="AB51">
        <v>11</v>
      </c>
      <c r="AC51" s="8">
        <f t="shared" si="2"/>
        <v>6.0830000000000002</v>
      </c>
    </row>
    <row r="52" spans="11:29" x14ac:dyDescent="0.25">
      <c r="K52" t="s">
        <v>117</v>
      </c>
      <c r="L52">
        <v>0</v>
      </c>
      <c r="M52">
        <v>0.05</v>
      </c>
      <c r="N52">
        <v>-2E-3</v>
      </c>
      <c r="O52">
        <v>0.308</v>
      </c>
      <c r="P52">
        <v>-0.56799999999999995</v>
      </c>
      <c r="Q52">
        <v>-1</v>
      </c>
      <c r="R52">
        <v>11</v>
      </c>
      <c r="S52" s="8">
        <f t="shared" si="1"/>
        <v>-6.8159999999999989</v>
      </c>
      <c r="U52" t="s">
        <v>50</v>
      </c>
      <c r="V52">
        <v>1</v>
      </c>
      <c r="W52">
        <v>0.05</v>
      </c>
      <c r="X52">
        <v>-3.6999999999999998E-2</v>
      </c>
      <c r="Y52">
        <v>0.46</v>
      </c>
      <c r="Z52">
        <v>-7.9969999999999999</v>
      </c>
      <c r="AA52">
        <v>-32</v>
      </c>
      <c r="AB52">
        <v>9</v>
      </c>
      <c r="AC52" s="8">
        <f t="shared" si="2"/>
        <v>-87.966999999999999</v>
      </c>
    </row>
    <row r="53" spans="11:29" x14ac:dyDescent="0.25">
      <c r="K53" t="s">
        <v>118</v>
      </c>
      <c r="L53">
        <v>0</v>
      </c>
      <c r="M53">
        <v>0.05</v>
      </c>
      <c r="N53">
        <v>6.0000000000000001E-3</v>
      </c>
      <c r="O53">
        <v>0.28399999999999997</v>
      </c>
      <c r="P53">
        <v>2.0419999999999998</v>
      </c>
      <c r="Q53">
        <v>18</v>
      </c>
      <c r="R53">
        <v>12</v>
      </c>
      <c r="S53" s="8">
        <f t="shared" si="1"/>
        <v>24.503999999999998</v>
      </c>
      <c r="U53" t="s">
        <v>51</v>
      </c>
      <c r="V53">
        <v>1</v>
      </c>
      <c r="W53">
        <v>0.05</v>
      </c>
      <c r="X53">
        <v>-7.0999999999999994E-2</v>
      </c>
      <c r="Y53">
        <v>0.78600000000000003</v>
      </c>
      <c r="Z53">
        <v>-9.0329999999999995</v>
      </c>
      <c r="AA53">
        <v>-24</v>
      </c>
      <c r="AB53">
        <v>9</v>
      </c>
      <c r="AC53" s="8">
        <f t="shared" si="2"/>
        <v>-99.363</v>
      </c>
    </row>
    <row r="54" spans="11:29" x14ac:dyDescent="0.25">
      <c r="K54" t="s">
        <v>119</v>
      </c>
      <c r="L54">
        <v>0</v>
      </c>
      <c r="M54">
        <v>0.05</v>
      </c>
      <c r="N54">
        <v>1.2999999999999999E-2</v>
      </c>
      <c r="O54">
        <v>0.33200000000000002</v>
      </c>
      <c r="P54">
        <v>3.86</v>
      </c>
      <c r="Q54">
        <v>16</v>
      </c>
      <c r="R54">
        <v>12</v>
      </c>
      <c r="S54" s="8">
        <f t="shared" si="1"/>
        <v>46.32</v>
      </c>
      <c r="U54" t="s">
        <v>54</v>
      </c>
      <c r="V54">
        <v>1</v>
      </c>
      <c r="W54">
        <v>0.05</v>
      </c>
      <c r="X54">
        <v>-0.04</v>
      </c>
      <c r="Y54">
        <v>0.50600000000000001</v>
      </c>
      <c r="Z54">
        <v>-7.875</v>
      </c>
      <c r="AA54">
        <v>-29</v>
      </c>
      <c r="AB54">
        <v>10</v>
      </c>
      <c r="AC54" s="8">
        <f t="shared" si="2"/>
        <v>-86.625</v>
      </c>
    </row>
    <row r="55" spans="11:29" x14ac:dyDescent="0.25">
      <c r="K55" t="s">
        <v>41</v>
      </c>
      <c r="L55">
        <v>1</v>
      </c>
      <c r="M55">
        <v>0.05</v>
      </c>
      <c r="N55">
        <v>-0.02</v>
      </c>
      <c r="O55">
        <v>0.34100000000000003</v>
      </c>
      <c r="P55">
        <v>-5.7670000000000003</v>
      </c>
      <c r="Q55">
        <v>-38</v>
      </c>
      <c r="R55">
        <v>12</v>
      </c>
      <c r="S55" s="8">
        <f t="shared" si="1"/>
        <v>-69.204000000000008</v>
      </c>
      <c r="U55" t="s">
        <v>99</v>
      </c>
      <c r="V55">
        <v>1</v>
      </c>
      <c r="W55">
        <v>0.05</v>
      </c>
      <c r="X55">
        <v>-2.3E-2</v>
      </c>
      <c r="Y55">
        <v>0.42499999999999999</v>
      </c>
      <c r="Z55">
        <v>-5.5030000000000001</v>
      </c>
      <c r="AA55">
        <v>-29</v>
      </c>
      <c r="AB55">
        <v>11</v>
      </c>
      <c r="AC55" s="8">
        <f t="shared" si="2"/>
        <v>-60.533000000000001</v>
      </c>
    </row>
    <row r="56" spans="11:29" x14ac:dyDescent="0.25">
      <c r="K56" t="s">
        <v>71</v>
      </c>
      <c r="L56">
        <v>1</v>
      </c>
      <c r="M56">
        <v>0.05</v>
      </c>
      <c r="N56">
        <v>-4.2999999999999997E-2</v>
      </c>
      <c r="O56">
        <v>0.83899999999999997</v>
      </c>
      <c r="P56">
        <v>-5.0750000000000002</v>
      </c>
      <c r="Q56">
        <v>-49</v>
      </c>
      <c r="R56">
        <v>11</v>
      </c>
      <c r="S56" s="8">
        <f t="shared" si="1"/>
        <v>-60.900000000000006</v>
      </c>
      <c r="U56" t="s">
        <v>125</v>
      </c>
      <c r="V56">
        <v>1</v>
      </c>
      <c r="W56">
        <v>0.05</v>
      </c>
      <c r="X56">
        <v>-1.6E-2</v>
      </c>
      <c r="Y56">
        <v>0.33600000000000002</v>
      </c>
      <c r="Z56">
        <v>-4.9029999999999996</v>
      </c>
      <c r="AA56">
        <v>-40</v>
      </c>
      <c r="AB56">
        <v>11</v>
      </c>
      <c r="AC56" s="8">
        <f t="shared" si="2"/>
        <v>-53.932999999999993</v>
      </c>
    </row>
    <row r="57" spans="11:29" x14ac:dyDescent="0.25">
      <c r="U57" t="s">
        <v>126</v>
      </c>
      <c r="V57">
        <v>1</v>
      </c>
      <c r="W57">
        <v>0.05</v>
      </c>
      <c r="X57">
        <v>-2.1000000000000001E-2</v>
      </c>
      <c r="Y57">
        <v>0.33800000000000002</v>
      </c>
      <c r="Z57">
        <v>-6.1210000000000004</v>
      </c>
      <c r="AA57">
        <v>-45</v>
      </c>
      <c r="AB57">
        <v>11</v>
      </c>
      <c r="AC57" s="8">
        <f t="shared" si="2"/>
        <v>-67.331000000000003</v>
      </c>
    </row>
    <row r="58" spans="11:29" x14ac:dyDescent="0.25">
      <c r="U58" t="s">
        <v>127</v>
      </c>
      <c r="V58">
        <v>1</v>
      </c>
      <c r="W58">
        <v>0.05</v>
      </c>
      <c r="X58">
        <v>-2.4E-2</v>
      </c>
      <c r="Y58">
        <v>0.35</v>
      </c>
      <c r="Z58">
        <v>-6.952</v>
      </c>
      <c r="AA58">
        <v>-38</v>
      </c>
      <c r="AB58">
        <v>11</v>
      </c>
      <c r="AC58" s="8">
        <f t="shared" si="2"/>
        <v>-76.471999999999994</v>
      </c>
    </row>
    <row r="59" spans="11:29" x14ac:dyDescent="0.25">
      <c r="U59" t="s">
        <v>128</v>
      </c>
      <c r="V59">
        <v>1</v>
      </c>
      <c r="W59">
        <v>0.05</v>
      </c>
      <c r="X59">
        <v>-1.7999999999999999E-2</v>
      </c>
      <c r="Y59">
        <v>0.26900000000000002</v>
      </c>
      <c r="Z59">
        <v>-6.5060000000000002</v>
      </c>
      <c r="AA59">
        <v>-28</v>
      </c>
      <c r="AB59">
        <v>10</v>
      </c>
      <c r="AC59" s="8">
        <f t="shared" si="2"/>
        <v>-71.566000000000003</v>
      </c>
    </row>
    <row r="60" spans="11:29" x14ac:dyDescent="0.25">
      <c r="U60" t="s">
        <v>65</v>
      </c>
      <c r="V60">
        <v>1</v>
      </c>
      <c r="W60">
        <v>0.05</v>
      </c>
      <c r="X60">
        <v>-3.5000000000000003E-2</v>
      </c>
      <c r="Y60">
        <v>0.76600000000000001</v>
      </c>
      <c r="Z60">
        <v>-4.569</v>
      </c>
      <c r="AA60">
        <v>-27</v>
      </c>
      <c r="AB60">
        <v>11</v>
      </c>
      <c r="AC60" s="8">
        <f t="shared" si="2"/>
        <v>-50.259</v>
      </c>
    </row>
    <row r="61" spans="11:29" x14ac:dyDescent="0.25">
      <c r="U61" t="s">
        <v>31</v>
      </c>
      <c r="V61">
        <v>1</v>
      </c>
      <c r="W61">
        <v>0.05</v>
      </c>
      <c r="X61">
        <v>-2.1999999999999999E-2</v>
      </c>
      <c r="Y61">
        <v>0.435</v>
      </c>
      <c r="Z61">
        <v>-5.0190000000000001</v>
      </c>
      <c r="AA61">
        <v>-30</v>
      </c>
      <c r="AB61">
        <v>9</v>
      </c>
      <c r="AC61" s="8">
        <f t="shared" si="2"/>
        <v>-55.209000000000003</v>
      </c>
    </row>
    <row r="62" spans="11:29" x14ac:dyDescent="0.25">
      <c r="U62" t="s">
        <v>66</v>
      </c>
      <c r="V62">
        <v>1</v>
      </c>
      <c r="W62">
        <v>0.05</v>
      </c>
      <c r="X62">
        <v>-2.1999999999999999E-2</v>
      </c>
      <c r="Y62">
        <v>0.47299999999999998</v>
      </c>
      <c r="Z62">
        <v>-4.5759999999999996</v>
      </c>
      <c r="AA62">
        <v>-41</v>
      </c>
      <c r="AB62">
        <v>11</v>
      </c>
      <c r="AC62" s="8">
        <f t="shared" si="2"/>
        <v>-50.335999999999999</v>
      </c>
    </row>
    <row r="63" spans="11:29" x14ac:dyDescent="0.25">
      <c r="U63" t="s">
        <v>67</v>
      </c>
      <c r="V63">
        <v>1</v>
      </c>
      <c r="W63">
        <v>0.05</v>
      </c>
      <c r="X63">
        <v>-1.4999999999999999E-2</v>
      </c>
      <c r="Y63">
        <v>0.54900000000000004</v>
      </c>
      <c r="Z63">
        <v>-2.6720000000000002</v>
      </c>
      <c r="AA63">
        <v>-31</v>
      </c>
      <c r="AB63">
        <v>11</v>
      </c>
      <c r="AC63" s="8">
        <f t="shared" si="2"/>
        <v>-29.392000000000003</v>
      </c>
    </row>
    <row r="64" spans="11:29" x14ac:dyDescent="0.25">
      <c r="U64" t="s">
        <v>69</v>
      </c>
      <c r="V64">
        <v>0</v>
      </c>
      <c r="W64">
        <v>0.05</v>
      </c>
      <c r="X64">
        <v>0</v>
      </c>
      <c r="Y64">
        <v>0.46300000000000002</v>
      </c>
      <c r="Z64">
        <v>0</v>
      </c>
      <c r="AA64">
        <v>0</v>
      </c>
      <c r="AB64">
        <v>11</v>
      </c>
      <c r="AC64" s="8">
        <f t="shared" si="2"/>
        <v>0</v>
      </c>
    </row>
    <row r="65" spans="21:29" x14ac:dyDescent="0.25">
      <c r="U65" t="s">
        <v>72</v>
      </c>
      <c r="V65">
        <v>0</v>
      </c>
      <c r="W65">
        <v>0.05</v>
      </c>
      <c r="X65">
        <v>-1.0999999999999999E-2</v>
      </c>
      <c r="Y65">
        <v>0.434</v>
      </c>
      <c r="Z65">
        <v>-2.6309999999999998</v>
      </c>
      <c r="AA65">
        <v>-21</v>
      </c>
      <c r="AB65">
        <v>10</v>
      </c>
      <c r="AC65" s="8">
        <f t="shared" si="2"/>
        <v>-28.940999999999999</v>
      </c>
    </row>
    <row r="66" spans="21:29" x14ac:dyDescent="0.25">
      <c r="U66" t="s">
        <v>43</v>
      </c>
      <c r="V66">
        <v>0</v>
      </c>
      <c r="W66">
        <v>0.05</v>
      </c>
      <c r="X66">
        <v>-2.7E-2</v>
      </c>
      <c r="Y66">
        <v>0.63200000000000001</v>
      </c>
      <c r="Z66">
        <v>-4.2119999999999997</v>
      </c>
      <c r="AA66">
        <v>-22</v>
      </c>
      <c r="AB66">
        <v>11</v>
      </c>
      <c r="AC66" s="8">
        <f t="shared" si="2"/>
        <v>-46.331999999999994</v>
      </c>
    </row>
    <row r="67" spans="21:29" x14ac:dyDescent="0.25">
      <c r="U67" t="s">
        <v>129</v>
      </c>
      <c r="V67">
        <v>1</v>
      </c>
      <c r="W67">
        <v>0.05</v>
      </c>
      <c r="X67">
        <v>-3.5999999999999997E-2</v>
      </c>
      <c r="Y67">
        <v>0.69899999999999995</v>
      </c>
      <c r="Z67">
        <v>-5.0819999999999999</v>
      </c>
      <c r="AA67">
        <v>-31</v>
      </c>
      <c r="AB67">
        <v>11</v>
      </c>
      <c r="AC67" s="8">
        <f t="shared" si="2"/>
        <v>-55.902000000000001</v>
      </c>
    </row>
    <row r="68" spans="21:29" x14ac:dyDescent="0.25">
      <c r="U68" t="s">
        <v>73</v>
      </c>
      <c r="V68">
        <v>0</v>
      </c>
      <c r="W68">
        <v>0.05</v>
      </c>
      <c r="X68">
        <v>-2.8000000000000001E-2</v>
      </c>
      <c r="Y68">
        <v>0.67800000000000005</v>
      </c>
      <c r="Z68">
        <v>-4.2039999999999997</v>
      </c>
      <c r="AA68">
        <v>-21</v>
      </c>
      <c r="AB68">
        <v>11</v>
      </c>
      <c r="AC68" s="8">
        <f t="shared" ref="AC68:AC69" si="4">+Z68*11</f>
        <v>-46.244</v>
      </c>
    </row>
    <row r="69" spans="21:29" x14ac:dyDescent="0.25">
      <c r="U69" t="s">
        <v>130</v>
      </c>
      <c r="V69">
        <v>1</v>
      </c>
      <c r="W69">
        <v>0.05</v>
      </c>
      <c r="X69">
        <v>-4.4999999999999998E-2</v>
      </c>
      <c r="Y69">
        <v>0.76500000000000001</v>
      </c>
      <c r="Z69">
        <v>-5.8819999999999997</v>
      </c>
      <c r="AA69">
        <v>-35</v>
      </c>
      <c r="AB69">
        <v>11</v>
      </c>
      <c r="AC69" s="8">
        <f t="shared" si="4"/>
        <v>-64.701999999999998</v>
      </c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7"/>
  <sheetViews>
    <sheetView topLeftCell="AG1" zoomScale="70" zoomScaleNormal="70" workbookViewId="0">
      <selection activeCell="AT40" sqref="AT40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252</v>
      </c>
      <c r="B1" s="19"/>
      <c r="C1" s="19"/>
      <c r="D1" s="19"/>
      <c r="E1" s="19"/>
      <c r="F1" s="19"/>
      <c r="G1" s="19"/>
      <c r="H1" s="19"/>
      <c r="I1" s="19"/>
      <c r="K1" s="23" t="s">
        <v>253</v>
      </c>
      <c r="L1" s="23"/>
      <c r="M1" s="23"/>
      <c r="N1" s="23"/>
      <c r="O1" s="23"/>
      <c r="P1" s="23"/>
      <c r="Q1" s="23"/>
      <c r="R1" s="23"/>
      <c r="S1" s="23"/>
      <c r="U1" s="23" t="s">
        <v>254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255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256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77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77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77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77</v>
      </c>
      <c r="AW2" s="1" t="s">
        <v>79</v>
      </c>
      <c r="AY2" s="5" t="s">
        <v>257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s="28" t="str">
        <f>+PM!K3</f>
        <v>AT0002R</v>
      </c>
      <c r="B3" s="28">
        <f>+PM!L3</f>
        <v>0</v>
      </c>
      <c r="C3" s="28">
        <f>+PM!M3</f>
        <v>0.05</v>
      </c>
      <c r="D3" s="28">
        <f>+PM!N3</f>
        <v>-0.52200000000000002</v>
      </c>
      <c r="E3" s="28">
        <f>+PM!O3</f>
        <v>23.27</v>
      </c>
      <c r="F3" s="28">
        <f>+PM!P3</f>
        <v>-2.242</v>
      </c>
      <c r="G3" s="28">
        <f>+PM!Q3</f>
        <v>-17</v>
      </c>
      <c r="H3" s="28">
        <f>+PM!R3</f>
        <v>10</v>
      </c>
      <c r="I3" s="28">
        <f>+PM!S3</f>
        <v>-24.661999999999999</v>
      </c>
      <c r="J3" s="28"/>
      <c r="K3" s="28" t="s">
        <v>7</v>
      </c>
      <c r="L3" s="28">
        <v>1</v>
      </c>
      <c r="M3" s="8">
        <v>0.05</v>
      </c>
      <c r="N3" s="28">
        <v>-1.087</v>
      </c>
      <c r="O3" s="8">
        <v>22.298999999999999</v>
      </c>
      <c r="P3">
        <v>-4.8760000000000003</v>
      </c>
      <c r="Q3" s="8">
        <v>-29</v>
      </c>
      <c r="R3">
        <v>10</v>
      </c>
      <c r="S3" s="8">
        <f t="shared" ref="S3:S20" si="0">+P3*11</f>
        <v>-53.636000000000003</v>
      </c>
      <c r="U3" s="28" t="s">
        <v>7</v>
      </c>
      <c r="V3" s="28">
        <v>1</v>
      </c>
      <c r="W3" s="8">
        <v>0.05</v>
      </c>
      <c r="X3" s="28">
        <v>-0.65</v>
      </c>
      <c r="Y3" s="8">
        <v>15.185</v>
      </c>
      <c r="Z3" s="28">
        <v>-4.2779999999999996</v>
      </c>
      <c r="AA3" s="8">
        <v>-47</v>
      </c>
      <c r="AB3" s="28">
        <v>11</v>
      </c>
      <c r="AC3" s="8">
        <f t="shared" ref="AC3:AC20" si="1">+Z3*11</f>
        <v>-47.057999999999993</v>
      </c>
      <c r="AD3" s="28"/>
      <c r="AE3" t="s">
        <v>7</v>
      </c>
      <c r="AF3" s="25">
        <v>0</v>
      </c>
      <c r="AG3">
        <v>0.05</v>
      </c>
      <c r="AH3" s="8">
        <v>-0.314</v>
      </c>
      <c r="AI3" s="8">
        <v>19.356000000000002</v>
      </c>
      <c r="AJ3" s="28">
        <v>-1.623</v>
      </c>
      <c r="AK3" s="8">
        <v>-17</v>
      </c>
      <c r="AL3" s="28">
        <v>11</v>
      </c>
      <c r="AM3" s="8">
        <f t="shared" ref="AM3:AM20" si="2">+AJ3*11</f>
        <v>-17.853000000000002</v>
      </c>
      <c r="AN3" s="28"/>
      <c r="AO3" s="2" t="s">
        <v>7</v>
      </c>
      <c r="AP3" s="28">
        <v>0</v>
      </c>
      <c r="AQ3" s="8">
        <v>0.05</v>
      </c>
      <c r="AR3" s="28">
        <v>-0.67100000000000004</v>
      </c>
      <c r="AS3" s="8">
        <v>32.305</v>
      </c>
      <c r="AT3">
        <v>-2.077</v>
      </c>
      <c r="AU3" s="8">
        <v>-15</v>
      </c>
      <c r="AV3">
        <v>11</v>
      </c>
      <c r="AW3" s="8">
        <f t="shared" ref="AW3:AW20" si="3">+AT3*11</f>
        <v>-22.847000000000001</v>
      </c>
      <c r="AY3" s="2" t="s">
        <v>80</v>
      </c>
      <c r="AZ3" s="2">
        <f>+COUNTA(A3:A41)</f>
        <v>18</v>
      </c>
      <c r="BA3" s="2">
        <f>+COUNTA(K3:K43)</f>
        <v>18</v>
      </c>
      <c r="BB3" s="2">
        <f>+COUNTA(U3:U43)</f>
        <v>18</v>
      </c>
      <c r="BC3" s="2">
        <f>+COUNTA(AE3:AE43)</f>
        <v>18</v>
      </c>
      <c r="BD3" s="2">
        <f>+COUNTA(AO3:AO43)</f>
        <v>18</v>
      </c>
    </row>
    <row r="4" spans="1:56" x14ac:dyDescent="0.25">
      <c r="A4" s="28" t="str">
        <f>+PM!K4</f>
        <v>CH0002R</v>
      </c>
      <c r="B4" s="28">
        <f>+PM!L4</f>
        <v>1</v>
      </c>
      <c r="C4" s="28">
        <f>+PM!M4</f>
        <v>0.05</v>
      </c>
      <c r="D4" s="28">
        <f>+PM!N4</f>
        <v>-0.54500000000000004</v>
      </c>
      <c r="E4" s="28">
        <f>+PM!O4</f>
        <v>16.001999999999999</v>
      </c>
      <c r="F4" s="28">
        <f>+PM!P4</f>
        <v>-3.4079999999999999</v>
      </c>
      <c r="G4" s="28">
        <f>+PM!Q4</f>
        <v>-33</v>
      </c>
      <c r="H4" s="28">
        <f>+PM!R4</f>
        <v>11</v>
      </c>
      <c r="I4" s="28">
        <f>+PM!S4</f>
        <v>-37.488</v>
      </c>
      <c r="J4" s="28"/>
      <c r="K4" s="28" t="s">
        <v>10</v>
      </c>
      <c r="L4" s="28">
        <v>1</v>
      </c>
      <c r="M4" s="8">
        <v>0.05</v>
      </c>
      <c r="N4" s="28">
        <v>-0.62</v>
      </c>
      <c r="O4" s="8">
        <v>16.321999999999999</v>
      </c>
      <c r="P4">
        <v>-3.8</v>
      </c>
      <c r="Q4" s="8">
        <v>-29</v>
      </c>
      <c r="R4">
        <v>11</v>
      </c>
      <c r="S4" s="8">
        <f t="shared" si="0"/>
        <v>-41.8</v>
      </c>
      <c r="U4" s="28" t="s">
        <v>10</v>
      </c>
      <c r="V4" s="28">
        <v>1</v>
      </c>
      <c r="W4" s="8">
        <v>0.05</v>
      </c>
      <c r="X4" s="28">
        <v>-0.66900000000000004</v>
      </c>
      <c r="Y4" s="8">
        <v>12.183</v>
      </c>
      <c r="Z4" s="28">
        <v>-5.4939999999999998</v>
      </c>
      <c r="AA4" s="8">
        <v>-39</v>
      </c>
      <c r="AB4" s="28">
        <v>11</v>
      </c>
      <c r="AC4" s="8">
        <f t="shared" si="1"/>
        <v>-60.433999999999997</v>
      </c>
      <c r="AD4" s="28"/>
      <c r="AE4" t="s">
        <v>10</v>
      </c>
      <c r="AF4" s="25">
        <v>1</v>
      </c>
      <c r="AG4">
        <v>0.05</v>
      </c>
      <c r="AH4" s="8">
        <v>-0.77900000000000003</v>
      </c>
      <c r="AI4" s="8">
        <v>16.920000000000002</v>
      </c>
      <c r="AJ4" s="28">
        <v>-4.6040000000000001</v>
      </c>
      <c r="AK4" s="8">
        <v>-31</v>
      </c>
      <c r="AL4" s="28">
        <v>11</v>
      </c>
      <c r="AM4" s="8">
        <f t="shared" si="2"/>
        <v>-50.643999999999998</v>
      </c>
      <c r="AN4" s="28"/>
      <c r="AO4" s="2" t="s">
        <v>10</v>
      </c>
      <c r="AP4" s="28">
        <v>0</v>
      </c>
      <c r="AQ4" s="8">
        <v>0.05</v>
      </c>
      <c r="AR4" s="28">
        <v>-0.56599999999999995</v>
      </c>
      <c r="AS4" s="8">
        <v>21.501000000000001</v>
      </c>
      <c r="AT4">
        <v>-2.6339999999999999</v>
      </c>
      <c r="AU4" s="8">
        <v>-21</v>
      </c>
      <c r="AV4">
        <v>11</v>
      </c>
      <c r="AW4" s="8">
        <f t="shared" si="3"/>
        <v>-28.974</v>
      </c>
      <c r="AY4" s="2" t="s">
        <v>85</v>
      </c>
      <c r="AZ4" s="6">
        <f>+AVERAGE(I3:I41)</f>
        <v>-32.752499999999998</v>
      </c>
      <c r="BA4" s="6">
        <f>+AVERAGE(S3:S43)</f>
        <v>-37.977500000000006</v>
      </c>
      <c r="BB4" s="6">
        <f>+AVERAGE(AC3:AC43)</f>
        <v>-48.00888888888889</v>
      </c>
      <c r="BC4" s="6">
        <f>+AVERAGE(AM3:AM43)</f>
        <v>-26.493499999999997</v>
      </c>
      <c r="BD4" s="6">
        <f>+AVERAGE(AW3:AW43)</f>
        <v>-22.795666666666662</v>
      </c>
    </row>
    <row r="5" spans="1:56" x14ac:dyDescent="0.25">
      <c r="A5" s="28" t="str">
        <f>+PM!K5</f>
        <v>DE0002R</v>
      </c>
      <c r="B5" s="28">
        <f>+PM!L5</f>
        <v>0</v>
      </c>
      <c r="C5" s="28">
        <f>+PM!M5</f>
        <v>0.05</v>
      </c>
      <c r="D5" s="28">
        <f>+PM!N5</f>
        <v>-0.28100000000000003</v>
      </c>
      <c r="E5" s="28">
        <f>+PM!O5</f>
        <v>14.224</v>
      </c>
      <c r="F5" s="28">
        <f>+PM!P5</f>
        <v>-1.9750000000000001</v>
      </c>
      <c r="G5" s="28">
        <f>+PM!Q5</f>
        <v>-15</v>
      </c>
      <c r="H5" s="28">
        <f>+PM!R5</f>
        <v>11</v>
      </c>
      <c r="I5" s="28">
        <f>+PM!S5</f>
        <v>-21.725000000000001</v>
      </c>
      <c r="J5" s="28"/>
      <c r="K5" s="28" t="s">
        <v>15</v>
      </c>
      <c r="L5" s="28">
        <v>0</v>
      </c>
      <c r="M5" s="8">
        <v>0.05</v>
      </c>
      <c r="N5" s="28">
        <v>-0.46600000000000003</v>
      </c>
      <c r="O5" s="8">
        <v>17.565999999999999</v>
      </c>
      <c r="P5">
        <v>-2.6539999999999999</v>
      </c>
      <c r="Q5" s="8">
        <v>-23</v>
      </c>
      <c r="R5">
        <v>11</v>
      </c>
      <c r="S5" s="8">
        <f t="shared" si="0"/>
        <v>-29.193999999999999</v>
      </c>
      <c r="U5" s="28" t="s">
        <v>15</v>
      </c>
      <c r="V5" s="28">
        <v>1</v>
      </c>
      <c r="W5" s="8">
        <v>0.05</v>
      </c>
      <c r="X5" s="28">
        <v>-0.54</v>
      </c>
      <c r="Y5" s="8">
        <v>12.193</v>
      </c>
      <c r="Z5" s="28">
        <v>-4.431</v>
      </c>
      <c r="AA5" s="8">
        <v>-41</v>
      </c>
      <c r="AB5" s="28">
        <v>11</v>
      </c>
      <c r="AC5" s="8">
        <f t="shared" si="1"/>
        <v>-48.741</v>
      </c>
      <c r="AD5" s="28"/>
      <c r="AE5" t="s">
        <v>15</v>
      </c>
      <c r="AF5" s="25">
        <v>0</v>
      </c>
      <c r="AG5">
        <v>0.05</v>
      </c>
      <c r="AH5" s="8">
        <v>-0.108</v>
      </c>
      <c r="AI5" s="8">
        <v>10.843</v>
      </c>
      <c r="AJ5" s="28">
        <v>-0.996</v>
      </c>
      <c r="AK5" s="8">
        <v>-5</v>
      </c>
      <c r="AL5" s="28">
        <v>11</v>
      </c>
      <c r="AM5" s="8">
        <f t="shared" si="2"/>
        <v>-10.956</v>
      </c>
      <c r="AN5" s="28"/>
      <c r="AO5" s="28" t="s">
        <v>15</v>
      </c>
      <c r="AP5" s="28">
        <v>0</v>
      </c>
      <c r="AQ5" s="8">
        <v>0.05</v>
      </c>
      <c r="AR5" s="28">
        <v>-0.13500000000000001</v>
      </c>
      <c r="AS5" s="8">
        <v>16.594999999999999</v>
      </c>
      <c r="AT5">
        <v>-0.81399999999999995</v>
      </c>
      <c r="AU5" s="8">
        <v>-3</v>
      </c>
      <c r="AV5">
        <v>11</v>
      </c>
      <c r="AW5" s="8">
        <f t="shared" si="3"/>
        <v>-8.9539999999999988</v>
      </c>
      <c r="AY5" s="2" t="s">
        <v>86</v>
      </c>
      <c r="AZ5" s="7">
        <f>+STDEV(I3:I41)</f>
        <v>12.097927616647695</v>
      </c>
      <c r="BA5" s="7">
        <f>+STDEV(S3:S43)</f>
        <v>15.145129546180437</v>
      </c>
      <c r="BB5" s="7">
        <f>+STDEV(S3:S43)</f>
        <v>15.145129546180437</v>
      </c>
      <c r="BC5" s="7">
        <f>+STDEV(AM3:AM43)</f>
        <v>16.325804274395871</v>
      </c>
      <c r="BD5" s="7">
        <f>+STDEV(AW3:AW43)</f>
        <v>14.787619042333239</v>
      </c>
    </row>
    <row r="6" spans="1:56" x14ac:dyDescent="0.25">
      <c r="A6" s="28" t="str">
        <f>+PM!K6</f>
        <v>DE0003R</v>
      </c>
      <c r="B6" s="28">
        <f>+PM!L6</f>
        <v>0</v>
      </c>
      <c r="C6" s="28">
        <f>+PM!M6</f>
        <v>0.05</v>
      </c>
      <c r="D6" s="28">
        <f>+PM!N6</f>
        <v>-0.121</v>
      </c>
      <c r="E6" s="28">
        <f>+PM!O6</f>
        <v>7.6449999999999996</v>
      </c>
      <c r="F6" s="28">
        <f>+PM!P6</f>
        <v>-1.5780000000000001</v>
      </c>
      <c r="G6" s="28">
        <f>+PM!Q6</f>
        <v>-17</v>
      </c>
      <c r="H6" s="28">
        <f>+PM!R6</f>
        <v>11</v>
      </c>
      <c r="I6" s="28">
        <f>+PM!S6</f>
        <v>-17.358000000000001</v>
      </c>
      <c r="J6" s="28"/>
      <c r="K6" s="28" t="s">
        <v>16</v>
      </c>
      <c r="L6" s="28">
        <v>0</v>
      </c>
      <c r="M6" s="8">
        <v>0.05</v>
      </c>
      <c r="N6" s="28">
        <v>-0.152</v>
      </c>
      <c r="O6" s="8">
        <v>10.367000000000001</v>
      </c>
      <c r="P6">
        <v>-1.4690000000000001</v>
      </c>
      <c r="Q6" s="8">
        <v>-15</v>
      </c>
      <c r="R6">
        <v>11</v>
      </c>
      <c r="S6" s="8">
        <f t="shared" si="0"/>
        <v>-16.159000000000002</v>
      </c>
      <c r="U6" s="28" t="s">
        <v>16</v>
      </c>
      <c r="V6" s="28">
        <v>1</v>
      </c>
      <c r="W6" s="8">
        <v>0.05</v>
      </c>
      <c r="X6" s="28">
        <v>-0.36799999999999999</v>
      </c>
      <c r="Y6" s="8">
        <v>9.6859999999999999</v>
      </c>
      <c r="Z6" s="28">
        <v>-3.798</v>
      </c>
      <c r="AA6" s="8">
        <v>-35</v>
      </c>
      <c r="AB6" s="28">
        <v>10</v>
      </c>
      <c r="AC6" s="8">
        <f t="shared" si="1"/>
        <v>-41.777999999999999</v>
      </c>
      <c r="AD6" s="28"/>
      <c r="AE6" t="s">
        <v>16</v>
      </c>
      <c r="AF6" s="25">
        <v>0</v>
      </c>
      <c r="AG6">
        <v>0.05</v>
      </c>
      <c r="AH6" s="8">
        <v>-7.9000000000000001E-2</v>
      </c>
      <c r="AI6" s="8">
        <v>5.9569999999999999</v>
      </c>
      <c r="AJ6" s="28">
        <v>-1.3240000000000001</v>
      </c>
      <c r="AK6" s="8">
        <v>-13</v>
      </c>
      <c r="AL6" s="28">
        <v>11</v>
      </c>
      <c r="AM6" s="8">
        <f t="shared" si="2"/>
        <v>-14.564</v>
      </c>
      <c r="AN6" s="28"/>
      <c r="AO6" s="28" t="s">
        <v>16</v>
      </c>
      <c r="AP6" s="28">
        <v>0</v>
      </c>
      <c r="AQ6" s="8">
        <v>0.05</v>
      </c>
      <c r="AR6" s="28">
        <v>-4.0000000000000001E-3</v>
      </c>
      <c r="AS6" s="8">
        <v>4.6079999999999997</v>
      </c>
      <c r="AT6">
        <v>-8.4000000000000005E-2</v>
      </c>
      <c r="AU6" s="8">
        <v>-1</v>
      </c>
      <c r="AV6">
        <v>11</v>
      </c>
      <c r="AW6" s="8">
        <f t="shared" si="3"/>
        <v>-0.92400000000000004</v>
      </c>
      <c r="AY6" s="2" t="s">
        <v>84</v>
      </c>
      <c r="AZ6" s="3">
        <f>+AVERAGE(D3:D41)</f>
        <v>-0.43022222222222217</v>
      </c>
      <c r="BA6" s="3">
        <f>+AVERAGE(N3:N43)</f>
        <v>-0.48083333333333328</v>
      </c>
      <c r="BB6" s="3">
        <f>+AVERAGE(X3:X43)</f>
        <v>-0.5618333333333333</v>
      </c>
      <c r="BC6" s="3">
        <f>+AVERAGE(AH3:AH43)</f>
        <v>-0.28222222222222221</v>
      </c>
      <c r="BD6" s="3">
        <f>+AVERAGE(AR3:AR43)</f>
        <v>-0.26716666666666661</v>
      </c>
    </row>
    <row r="7" spans="1:56" x14ac:dyDescent="0.25">
      <c r="A7" s="28" t="str">
        <f>+PM!K7</f>
        <v>ES0007R</v>
      </c>
      <c r="B7" s="28">
        <f>+PM!L7</f>
        <v>1</v>
      </c>
      <c r="C7" s="28">
        <f>+PM!M7</f>
        <v>0.05</v>
      </c>
      <c r="D7" s="28">
        <f>+PM!N7</f>
        <v>-0.189</v>
      </c>
      <c r="E7" s="28">
        <f>+PM!O7</f>
        <v>10.863</v>
      </c>
      <c r="F7" s="28">
        <f>+PM!P7</f>
        <v>-1.74</v>
      </c>
      <c r="G7" s="28">
        <f>+PM!Q7</f>
        <v>-29</v>
      </c>
      <c r="H7" s="28">
        <f>+PM!R7</f>
        <v>11</v>
      </c>
      <c r="I7" s="28">
        <f>+PM!S7</f>
        <v>-19.14</v>
      </c>
      <c r="J7" s="28"/>
      <c r="K7" s="28" t="s">
        <v>46</v>
      </c>
      <c r="L7" s="28">
        <v>0</v>
      </c>
      <c r="M7" s="8">
        <v>0.05</v>
      </c>
      <c r="N7" s="28">
        <v>-9.4E-2</v>
      </c>
      <c r="O7" s="8">
        <v>10.265000000000001</v>
      </c>
      <c r="P7">
        <v>-0.91300000000000003</v>
      </c>
      <c r="Q7" s="8">
        <v>-11</v>
      </c>
      <c r="R7">
        <v>11</v>
      </c>
      <c r="S7" s="8">
        <f t="shared" si="0"/>
        <v>-10.043000000000001</v>
      </c>
      <c r="U7" s="28" t="s">
        <v>46</v>
      </c>
      <c r="V7" s="28">
        <v>0</v>
      </c>
      <c r="W7" s="8">
        <v>0.05</v>
      </c>
      <c r="X7" s="28">
        <v>-0.314</v>
      </c>
      <c r="Y7" s="8">
        <v>15.138999999999999</v>
      </c>
      <c r="Z7" s="28">
        <v>-2.073</v>
      </c>
      <c r="AA7" s="8">
        <v>-21</v>
      </c>
      <c r="AB7" s="28">
        <v>10</v>
      </c>
      <c r="AC7" s="8">
        <f t="shared" si="1"/>
        <v>-22.803000000000001</v>
      </c>
      <c r="AD7" s="28"/>
      <c r="AE7" t="s">
        <v>46</v>
      </c>
      <c r="AF7" s="25">
        <v>0</v>
      </c>
      <c r="AG7">
        <v>0.05</v>
      </c>
      <c r="AH7" s="8">
        <v>2.3E-2</v>
      </c>
      <c r="AI7" s="8">
        <v>7.9509999999999996</v>
      </c>
      <c r="AJ7" s="28">
        <v>0.28599999999999998</v>
      </c>
      <c r="AK7" s="8">
        <v>1</v>
      </c>
      <c r="AL7" s="28">
        <v>11</v>
      </c>
      <c r="AM7" s="8">
        <f t="shared" si="2"/>
        <v>3.1459999999999999</v>
      </c>
      <c r="AN7" s="28"/>
      <c r="AO7" s="28" t="s">
        <v>46</v>
      </c>
      <c r="AP7" s="28">
        <v>0</v>
      </c>
      <c r="AQ7" s="8">
        <v>0.05</v>
      </c>
      <c r="AR7" s="28">
        <v>-7.1999999999999995E-2</v>
      </c>
      <c r="AS7" s="8">
        <v>8.532</v>
      </c>
      <c r="AT7">
        <v>-0.84899999999999998</v>
      </c>
      <c r="AU7" s="8">
        <v>-9</v>
      </c>
      <c r="AV7">
        <v>11</v>
      </c>
      <c r="AW7" s="8">
        <f t="shared" si="3"/>
        <v>-9.3390000000000004</v>
      </c>
      <c r="AY7" s="2"/>
      <c r="AZ7" s="2"/>
      <c r="BA7" s="2"/>
      <c r="BB7" s="2"/>
      <c r="BC7" s="2"/>
      <c r="BD7" s="2"/>
    </row>
    <row r="8" spans="1:56" x14ac:dyDescent="0.25">
      <c r="A8" s="28" t="str">
        <f>+PM!K8</f>
        <v>ES0008R</v>
      </c>
      <c r="B8" s="28">
        <f>+PM!L8</f>
        <v>1</v>
      </c>
      <c r="C8" s="28">
        <f>+PM!M8</f>
        <v>0.05</v>
      </c>
      <c r="D8" s="28">
        <f>+PM!N8</f>
        <v>-0.26800000000000002</v>
      </c>
      <c r="E8" s="28">
        <f>+PM!O8</f>
        <v>10.164999999999999</v>
      </c>
      <c r="F8" s="28">
        <f>+PM!P8</f>
        <v>-2.6360000000000001</v>
      </c>
      <c r="G8" s="28">
        <f>+PM!Q8</f>
        <v>-29</v>
      </c>
      <c r="H8" s="28">
        <f>+PM!R8</f>
        <v>11</v>
      </c>
      <c r="I8" s="28">
        <f>+PM!S8</f>
        <v>-28.996000000000002</v>
      </c>
      <c r="J8" s="28"/>
      <c r="K8" s="28" t="s">
        <v>47</v>
      </c>
      <c r="L8" s="28">
        <v>0</v>
      </c>
      <c r="M8" s="8">
        <v>0.05</v>
      </c>
      <c r="N8" s="28">
        <v>-0.311</v>
      </c>
      <c r="O8" s="8">
        <v>13.385999999999999</v>
      </c>
      <c r="P8">
        <v>-2.3250000000000002</v>
      </c>
      <c r="Q8" s="8">
        <v>-15</v>
      </c>
      <c r="R8">
        <v>10</v>
      </c>
      <c r="S8" s="8">
        <f t="shared" si="0"/>
        <v>-25.575000000000003</v>
      </c>
      <c r="U8" s="28" t="s">
        <v>47</v>
      </c>
      <c r="V8" s="28">
        <v>1</v>
      </c>
      <c r="W8" s="8">
        <v>0.05</v>
      </c>
      <c r="X8" s="28">
        <v>-0.50700000000000001</v>
      </c>
      <c r="Y8" s="8">
        <v>11.835000000000001</v>
      </c>
      <c r="Z8" s="28">
        <v>-4.2839999999999998</v>
      </c>
      <c r="AA8" s="8">
        <v>-33</v>
      </c>
      <c r="AB8" s="28">
        <v>11</v>
      </c>
      <c r="AC8" s="8">
        <f t="shared" si="1"/>
        <v>-47.123999999999995</v>
      </c>
      <c r="AD8" s="28"/>
      <c r="AE8" t="s">
        <v>47</v>
      </c>
      <c r="AF8" s="25">
        <v>0</v>
      </c>
      <c r="AG8">
        <v>0.05</v>
      </c>
      <c r="AH8" s="8">
        <v>-0.223</v>
      </c>
      <c r="AI8" s="8">
        <v>9.3800000000000008</v>
      </c>
      <c r="AJ8" s="28">
        <v>-2.3740000000000001</v>
      </c>
      <c r="AK8" s="8">
        <v>-23</v>
      </c>
      <c r="AL8" s="28">
        <v>11</v>
      </c>
      <c r="AM8" s="8">
        <f t="shared" si="2"/>
        <v>-26.114000000000001</v>
      </c>
      <c r="AN8" s="28"/>
      <c r="AO8" s="28" t="s">
        <v>47</v>
      </c>
      <c r="AP8" s="28">
        <v>0</v>
      </c>
      <c r="AQ8" s="8">
        <v>0.05</v>
      </c>
      <c r="AR8" s="28">
        <v>-0.17299999999999999</v>
      </c>
      <c r="AS8" s="8">
        <v>8.6920000000000002</v>
      </c>
      <c r="AT8">
        <v>-1.9910000000000001</v>
      </c>
      <c r="AU8" s="8">
        <v>-17</v>
      </c>
      <c r="AV8">
        <v>11</v>
      </c>
      <c r="AW8" s="8">
        <f t="shared" si="3"/>
        <v>-21.901</v>
      </c>
      <c r="AY8" s="2" t="s">
        <v>186</v>
      </c>
      <c r="AZ8" s="4">
        <f>+COUNTIFS(B3:B41,"1",D3:D41,"&lt;0")/COUNTA(A3:A41)</f>
        <v>0.61111111111111116</v>
      </c>
      <c r="BA8" s="4">
        <f>+COUNTIFS(L3:L43,"1",N3:N43,"&lt;0")/COUNTA(K3:K43)</f>
        <v>0.5</v>
      </c>
      <c r="BB8" s="4">
        <f>+COUNTIFS(V3:V43,"1",X3:X43,"&lt;0")/COUNTA(U3:U43)</f>
        <v>0.77777777777777779</v>
      </c>
      <c r="BC8" s="4">
        <f>+COUNTIFS(AF3:AF43,"1",AH3:AH43,"&lt;0")/COUNTA(AE3:AE43)</f>
        <v>0.33333333333333331</v>
      </c>
      <c r="BD8" s="4">
        <f>+COUNTIFS(AP3:AP43,"1",AR3:AR43,"&lt;0")/COUNTA(AO3:AO43)</f>
        <v>0.1111111111111111</v>
      </c>
    </row>
    <row r="9" spans="1:56" x14ac:dyDescent="0.25">
      <c r="A9" s="28" t="str">
        <f>+PM!K9</f>
        <v>ES0009R</v>
      </c>
      <c r="B9" s="28">
        <f>+PM!L9</f>
        <v>1</v>
      </c>
      <c r="C9" s="28">
        <f>+PM!M9</f>
        <v>0.05</v>
      </c>
      <c r="D9" s="28">
        <f>+PM!N9</f>
        <v>-0.28999999999999998</v>
      </c>
      <c r="E9" s="28">
        <f>+PM!O9</f>
        <v>7.7649999999999997</v>
      </c>
      <c r="F9" s="28">
        <f>+PM!P9</f>
        <v>-3.738</v>
      </c>
      <c r="G9" s="28">
        <f>+PM!Q9</f>
        <v>-29</v>
      </c>
      <c r="H9" s="28">
        <f>+PM!R9</f>
        <v>10</v>
      </c>
      <c r="I9" s="28">
        <f>+PM!S9</f>
        <v>-41.118000000000002</v>
      </c>
      <c r="J9" s="28"/>
      <c r="K9" s="28" t="s">
        <v>48</v>
      </c>
      <c r="L9" s="28">
        <v>0</v>
      </c>
      <c r="M9" s="8">
        <v>0.05</v>
      </c>
      <c r="N9" s="28">
        <v>-0.28999999999999998</v>
      </c>
      <c r="O9" s="8">
        <v>7.47</v>
      </c>
      <c r="P9">
        <v>-3.8889999999999998</v>
      </c>
      <c r="Q9" s="8">
        <v>-19</v>
      </c>
      <c r="R9">
        <v>11</v>
      </c>
      <c r="S9" s="8">
        <f t="shared" si="0"/>
        <v>-42.778999999999996</v>
      </c>
      <c r="U9" s="28" t="s">
        <v>48</v>
      </c>
      <c r="V9" s="28">
        <v>1</v>
      </c>
      <c r="W9" s="8">
        <v>0.05</v>
      </c>
      <c r="X9" s="28">
        <v>-0.58499999999999996</v>
      </c>
      <c r="Y9" s="8">
        <v>12.109</v>
      </c>
      <c r="Z9" s="28">
        <v>-4.835</v>
      </c>
      <c r="AA9" s="8">
        <v>-35</v>
      </c>
      <c r="AB9" s="28">
        <v>10</v>
      </c>
      <c r="AC9" s="8">
        <f t="shared" si="1"/>
        <v>-53.185000000000002</v>
      </c>
      <c r="AD9" s="28"/>
      <c r="AE9" t="s">
        <v>48</v>
      </c>
      <c r="AF9" s="25">
        <v>0</v>
      </c>
      <c r="AG9">
        <v>0.05</v>
      </c>
      <c r="AH9" s="8">
        <v>-0.14199999999999999</v>
      </c>
      <c r="AI9" s="8">
        <v>6.4969999999999999</v>
      </c>
      <c r="AJ9" s="28">
        <v>-2.1859999999999999</v>
      </c>
      <c r="AK9" s="8">
        <v>-15</v>
      </c>
      <c r="AL9" s="28">
        <v>11</v>
      </c>
      <c r="AM9" s="8">
        <f t="shared" si="2"/>
        <v>-24.045999999999999</v>
      </c>
      <c r="AN9" s="28"/>
      <c r="AO9" s="28" t="s">
        <v>48</v>
      </c>
      <c r="AP9" s="28">
        <v>0</v>
      </c>
      <c r="AQ9" s="8">
        <v>0.05</v>
      </c>
      <c r="AR9" s="28">
        <v>-0.18</v>
      </c>
      <c r="AS9" s="8">
        <v>5.1239999999999997</v>
      </c>
      <c r="AT9">
        <v>-3.51</v>
      </c>
      <c r="AU9" s="8">
        <v>-25</v>
      </c>
      <c r="AV9">
        <v>11</v>
      </c>
      <c r="AW9" s="8">
        <f t="shared" si="3"/>
        <v>-38.61</v>
      </c>
      <c r="AY9" s="2" t="s">
        <v>187</v>
      </c>
      <c r="AZ9" s="4">
        <f>+COUNTIFS(B3:B41,"1",D3:D41,"&gt;0")/COUNTA(A3:A41)</f>
        <v>0</v>
      </c>
      <c r="BA9" s="4">
        <f>+COUNTIFS(L3:L43,"1",N3:N43,"&gt;0")/COUNTA(K3:K43)</f>
        <v>0</v>
      </c>
      <c r="BB9" s="4">
        <f>+COUNTIFS(V3:V43,"1",X3:X43,"&gt;0")/COUNTA(U3:U43)</f>
        <v>0</v>
      </c>
      <c r="BC9" s="4">
        <f>+COUNTIFS(AF3:AF43,"1",AH3:AH43,"&gt;0")/COUNTA(AE3:AE43)</f>
        <v>0</v>
      </c>
      <c r="BD9" s="4">
        <f>+COUNTIFS(AP3:AP40,"1",AR3:AR40,"&gt;0")/COUNTA(AO3:AO40)</f>
        <v>0</v>
      </c>
    </row>
    <row r="10" spans="1:56" x14ac:dyDescent="0.25">
      <c r="A10" s="28" t="str">
        <f>+PM!K10</f>
        <v>ES0010R</v>
      </c>
      <c r="B10" s="28">
        <f>+PM!L10</f>
        <v>1</v>
      </c>
      <c r="C10" s="28">
        <f>+PM!M10</f>
        <v>0.05</v>
      </c>
      <c r="D10" s="28">
        <f>+PM!N10</f>
        <v>-0.59599999999999997</v>
      </c>
      <c r="E10" s="28">
        <f>+PM!O10</f>
        <v>12.99</v>
      </c>
      <c r="F10" s="28">
        <f>+PM!P10</f>
        <v>-4.585</v>
      </c>
      <c r="G10" s="28">
        <f>+PM!Q10</f>
        <v>-37</v>
      </c>
      <c r="H10" s="28">
        <f>+PM!R10</f>
        <v>10</v>
      </c>
      <c r="I10" s="28">
        <f>+PM!S10</f>
        <v>-50.435000000000002</v>
      </c>
      <c r="J10" s="28"/>
      <c r="K10" s="28" t="s">
        <v>49</v>
      </c>
      <c r="L10" s="28">
        <v>0</v>
      </c>
      <c r="M10" s="8">
        <v>0.05</v>
      </c>
      <c r="N10" s="28">
        <v>-0.503</v>
      </c>
      <c r="O10" s="8">
        <v>13.053000000000001</v>
      </c>
      <c r="P10">
        <v>-3.8540000000000001</v>
      </c>
      <c r="Q10" s="8">
        <v>-25</v>
      </c>
      <c r="R10">
        <v>11</v>
      </c>
      <c r="S10" s="8">
        <f t="shared" si="0"/>
        <v>-42.393999999999998</v>
      </c>
      <c r="U10" s="28" t="s">
        <v>49</v>
      </c>
      <c r="V10" s="28">
        <v>1</v>
      </c>
      <c r="W10" s="8">
        <v>0.05</v>
      </c>
      <c r="X10" s="28">
        <v>-1.0069999999999999</v>
      </c>
      <c r="Y10" s="8">
        <v>15.212</v>
      </c>
      <c r="Z10" s="28">
        <v>-6.6180000000000003</v>
      </c>
      <c r="AA10" s="8">
        <v>-39</v>
      </c>
      <c r="AB10" s="28">
        <v>10</v>
      </c>
      <c r="AC10" s="8">
        <f t="shared" si="1"/>
        <v>-72.798000000000002</v>
      </c>
      <c r="AD10" s="28"/>
      <c r="AE10" t="s">
        <v>49</v>
      </c>
      <c r="AF10" s="25">
        <v>1</v>
      </c>
      <c r="AG10">
        <v>0.05</v>
      </c>
      <c r="AH10" s="8">
        <v>-0.35099999999999998</v>
      </c>
      <c r="AI10" s="8">
        <v>10.359</v>
      </c>
      <c r="AJ10" s="28">
        <v>-3.387</v>
      </c>
      <c r="AK10" s="8">
        <v>-43</v>
      </c>
      <c r="AL10" s="28">
        <v>11</v>
      </c>
      <c r="AM10" s="8">
        <f t="shared" si="2"/>
        <v>-37.256999999999998</v>
      </c>
      <c r="AN10" s="28"/>
      <c r="AO10" s="28" t="s">
        <v>49</v>
      </c>
      <c r="AP10" s="28">
        <v>1</v>
      </c>
      <c r="AQ10" s="8">
        <v>0.05</v>
      </c>
      <c r="AR10" s="28">
        <v>-0.55000000000000004</v>
      </c>
      <c r="AS10" s="8">
        <v>13.093999999999999</v>
      </c>
      <c r="AT10">
        <v>-4.2039999999999997</v>
      </c>
      <c r="AU10" s="8">
        <v>-39</v>
      </c>
      <c r="AV10">
        <v>11</v>
      </c>
      <c r="AW10" s="8">
        <f t="shared" si="3"/>
        <v>-46.244</v>
      </c>
      <c r="AZ10" s="4"/>
      <c r="BA10" s="4"/>
      <c r="BB10" s="4"/>
    </row>
    <row r="11" spans="1:56" x14ac:dyDescent="0.25">
      <c r="A11" s="28" t="str">
        <f>+PM!K11</f>
        <v>ES0011R</v>
      </c>
      <c r="B11" s="28">
        <f>+PM!L11</f>
        <v>1</v>
      </c>
      <c r="C11" s="28">
        <f>+PM!M11</f>
        <v>0.05</v>
      </c>
      <c r="D11" s="28">
        <f>+PM!N11</f>
        <v>-0.41099999999999998</v>
      </c>
      <c r="E11" s="28">
        <f>+PM!O11</f>
        <v>10.923999999999999</v>
      </c>
      <c r="F11" s="28">
        <f>+PM!P11</f>
        <v>-3.76</v>
      </c>
      <c r="G11" s="28">
        <f>+PM!Q11</f>
        <v>-27</v>
      </c>
      <c r="H11" s="28">
        <f>+PM!R11</f>
        <v>11</v>
      </c>
      <c r="I11" s="28">
        <f>+PM!S11</f>
        <v>-41.36</v>
      </c>
      <c r="J11" s="28"/>
      <c r="K11" s="28" t="s">
        <v>50</v>
      </c>
      <c r="L11" s="28">
        <v>0</v>
      </c>
      <c r="M11" s="8">
        <v>0.05</v>
      </c>
      <c r="N11" s="28">
        <v>-0.32200000000000001</v>
      </c>
      <c r="O11" s="8">
        <v>9.9610000000000003</v>
      </c>
      <c r="P11">
        <v>-3.2320000000000002</v>
      </c>
      <c r="Q11" s="8">
        <v>-23</v>
      </c>
      <c r="R11">
        <v>11</v>
      </c>
      <c r="S11" s="8">
        <f t="shared" si="0"/>
        <v>-35.552</v>
      </c>
      <c r="U11" s="28" t="s">
        <v>50</v>
      </c>
      <c r="V11" s="28">
        <v>1</v>
      </c>
      <c r="W11" s="8">
        <v>0.05</v>
      </c>
      <c r="X11" s="28">
        <v>-0.61199999999999999</v>
      </c>
      <c r="Y11" s="8">
        <v>15.173</v>
      </c>
      <c r="Z11" s="28">
        <v>-4.0330000000000004</v>
      </c>
      <c r="AA11" s="8">
        <v>-29</v>
      </c>
      <c r="AB11" s="28">
        <v>11</v>
      </c>
      <c r="AC11" s="8">
        <f t="shared" si="1"/>
        <v>-44.363000000000007</v>
      </c>
      <c r="AD11" s="28"/>
      <c r="AE11" t="s">
        <v>50</v>
      </c>
      <c r="AF11" s="25">
        <v>0</v>
      </c>
      <c r="AG11">
        <v>0.05</v>
      </c>
      <c r="AH11" s="8">
        <v>-8.1000000000000003E-2</v>
      </c>
      <c r="AI11" s="8">
        <v>7.8630000000000004</v>
      </c>
      <c r="AJ11" s="28">
        <v>-1.0269999999999999</v>
      </c>
      <c r="AK11" s="8">
        <v>-9</v>
      </c>
      <c r="AL11" s="28">
        <v>11</v>
      </c>
      <c r="AM11" s="8">
        <f t="shared" si="2"/>
        <v>-11.296999999999999</v>
      </c>
      <c r="AN11" s="28"/>
      <c r="AO11" s="28" t="s">
        <v>50</v>
      </c>
      <c r="AP11" s="28">
        <v>0</v>
      </c>
      <c r="AQ11" s="8">
        <v>0.05</v>
      </c>
      <c r="AR11" s="28">
        <v>-0.27500000000000002</v>
      </c>
      <c r="AS11" s="8">
        <v>8.1259999999999994</v>
      </c>
      <c r="AT11">
        <v>-3.39</v>
      </c>
      <c r="AU11" s="8">
        <v>-15</v>
      </c>
      <c r="AV11">
        <v>11</v>
      </c>
      <c r="AW11" s="8">
        <f t="shared" si="3"/>
        <v>-37.29</v>
      </c>
      <c r="AZ11" s="4"/>
      <c r="BA11" s="4"/>
      <c r="BB11" s="4"/>
    </row>
    <row r="12" spans="1:56" x14ac:dyDescent="0.25">
      <c r="A12" s="28" t="str">
        <f>+PM!K12</f>
        <v>ES0012R</v>
      </c>
      <c r="B12" s="28">
        <f>+PM!L12</f>
        <v>0</v>
      </c>
      <c r="C12" s="28">
        <f>+PM!M12</f>
        <v>0.05</v>
      </c>
      <c r="D12" s="28">
        <f>+PM!N12</f>
        <v>-0.255</v>
      </c>
      <c r="E12" s="28">
        <f>+PM!O12</f>
        <v>8.1969999999999992</v>
      </c>
      <c r="F12" s="28">
        <f>+PM!P12</f>
        <v>-3.1110000000000002</v>
      </c>
      <c r="G12" s="28">
        <f>+PM!Q12</f>
        <v>-19</v>
      </c>
      <c r="H12" s="28">
        <f>+PM!R12</f>
        <v>11</v>
      </c>
      <c r="I12" s="28">
        <f>+PM!S12</f>
        <v>-34.221000000000004</v>
      </c>
      <c r="J12" s="28"/>
      <c r="K12" s="28" t="s">
        <v>51</v>
      </c>
      <c r="L12" s="28">
        <v>1</v>
      </c>
      <c r="M12" s="8">
        <v>0.05</v>
      </c>
      <c r="N12" s="28">
        <v>-0.23100000000000001</v>
      </c>
      <c r="O12" s="8">
        <v>8.3520000000000003</v>
      </c>
      <c r="P12">
        <v>-2.77</v>
      </c>
      <c r="Q12" s="8">
        <v>-35</v>
      </c>
      <c r="R12">
        <v>11</v>
      </c>
      <c r="S12" s="8">
        <f t="shared" si="0"/>
        <v>-30.47</v>
      </c>
      <c r="U12" s="28" t="s">
        <v>51</v>
      </c>
      <c r="V12" s="28">
        <v>1</v>
      </c>
      <c r="W12" s="8">
        <v>0.05</v>
      </c>
      <c r="X12" s="28">
        <v>-0.33</v>
      </c>
      <c r="Y12" s="8">
        <v>11.324999999999999</v>
      </c>
      <c r="Z12" s="28">
        <v>-2.9159999999999999</v>
      </c>
      <c r="AA12" s="8">
        <v>-29</v>
      </c>
      <c r="AB12" s="28">
        <v>11</v>
      </c>
      <c r="AC12" s="8">
        <f t="shared" si="1"/>
        <v>-32.076000000000001</v>
      </c>
      <c r="AD12" s="28"/>
      <c r="AE12" t="s">
        <v>51</v>
      </c>
      <c r="AF12" s="25">
        <v>0</v>
      </c>
      <c r="AG12">
        <v>0.05</v>
      </c>
      <c r="AH12" s="8">
        <v>-0.20599999999999999</v>
      </c>
      <c r="AI12" s="8">
        <v>7.2839999999999998</v>
      </c>
      <c r="AJ12" s="28">
        <v>-2.823</v>
      </c>
      <c r="AK12" s="8">
        <v>-21</v>
      </c>
      <c r="AL12" s="28">
        <v>11</v>
      </c>
      <c r="AM12" s="8">
        <f t="shared" si="2"/>
        <v>-31.053000000000001</v>
      </c>
      <c r="AN12" s="28"/>
      <c r="AO12" s="28" t="s">
        <v>51</v>
      </c>
      <c r="AP12" s="28">
        <v>0</v>
      </c>
      <c r="AQ12" s="8">
        <v>0.05</v>
      </c>
      <c r="AR12" s="28">
        <v>-0.189</v>
      </c>
      <c r="AS12" s="8">
        <v>7.0060000000000002</v>
      </c>
      <c r="AT12">
        <v>-2.6970000000000001</v>
      </c>
      <c r="AU12" s="8">
        <v>-17</v>
      </c>
      <c r="AV12">
        <v>11</v>
      </c>
      <c r="AW12" s="8">
        <f t="shared" si="3"/>
        <v>-29.667000000000002</v>
      </c>
    </row>
    <row r="13" spans="1:56" x14ac:dyDescent="0.25">
      <c r="A13" s="28" t="str">
        <f>+PM!K13</f>
        <v>ES0013R</v>
      </c>
      <c r="B13" s="28">
        <f>+PM!L13</f>
        <v>1</v>
      </c>
      <c r="C13" s="28">
        <f>+PM!M13</f>
        <v>0.05</v>
      </c>
      <c r="D13" s="28">
        <f>+PM!N13</f>
        <v>-0.40500000000000003</v>
      </c>
      <c r="E13" s="28">
        <f>+PM!O13</f>
        <v>8.5619999999999994</v>
      </c>
      <c r="F13" s="28">
        <f>+PM!P13</f>
        <v>-4.7320000000000002</v>
      </c>
      <c r="G13" s="28">
        <f>+PM!Q13</f>
        <v>-45</v>
      </c>
      <c r="H13" s="28">
        <f>+PM!R13</f>
        <v>11</v>
      </c>
      <c r="I13" s="28">
        <f>+PM!S13</f>
        <v>-52.052</v>
      </c>
      <c r="J13" s="28"/>
      <c r="K13" s="28" t="s">
        <v>52</v>
      </c>
      <c r="L13" s="28">
        <v>1</v>
      </c>
      <c r="M13" s="8">
        <v>0.05</v>
      </c>
      <c r="N13" s="28">
        <v>-0.38300000000000001</v>
      </c>
      <c r="O13" s="8">
        <v>8.3620000000000001</v>
      </c>
      <c r="P13">
        <v>-4.58</v>
      </c>
      <c r="Q13" s="8">
        <v>-37</v>
      </c>
      <c r="R13">
        <v>11</v>
      </c>
      <c r="S13" s="8">
        <f t="shared" si="0"/>
        <v>-50.38</v>
      </c>
      <c r="U13" s="28" t="s">
        <v>52</v>
      </c>
      <c r="V13" s="28">
        <v>1</v>
      </c>
      <c r="W13" s="8">
        <v>0.05</v>
      </c>
      <c r="X13" s="28">
        <v>-0.77900000000000003</v>
      </c>
      <c r="Y13" s="8">
        <v>12.679</v>
      </c>
      <c r="Z13" s="28">
        <v>-6.1420000000000003</v>
      </c>
      <c r="AA13" s="8">
        <v>-43</v>
      </c>
      <c r="AB13" s="28">
        <v>11</v>
      </c>
      <c r="AC13" s="8">
        <f t="shared" si="1"/>
        <v>-67.561999999999998</v>
      </c>
      <c r="AD13" s="28"/>
      <c r="AE13" t="s">
        <v>52</v>
      </c>
      <c r="AF13" s="25">
        <v>1</v>
      </c>
      <c r="AG13">
        <v>0.05</v>
      </c>
      <c r="AH13" s="8">
        <v>-0.23699999999999999</v>
      </c>
      <c r="AI13" s="8">
        <v>6.7409999999999997</v>
      </c>
      <c r="AJ13" s="28">
        <v>-3.5179999999999998</v>
      </c>
      <c r="AK13" s="8">
        <v>-29</v>
      </c>
      <c r="AL13" s="28">
        <v>11</v>
      </c>
      <c r="AM13" s="8">
        <f t="shared" si="2"/>
        <v>-38.698</v>
      </c>
      <c r="AN13" s="28"/>
      <c r="AO13" s="28" t="s">
        <v>52</v>
      </c>
      <c r="AP13" s="28">
        <v>0</v>
      </c>
      <c r="AQ13" s="8">
        <v>0.05</v>
      </c>
      <c r="AR13" s="28">
        <v>-0.25</v>
      </c>
      <c r="AS13" s="8">
        <v>6.633</v>
      </c>
      <c r="AT13">
        <v>-3.7719999999999998</v>
      </c>
      <c r="AU13" s="8">
        <v>-21</v>
      </c>
      <c r="AV13">
        <v>11</v>
      </c>
      <c r="AW13" s="8">
        <f t="shared" si="3"/>
        <v>-41.491999999999997</v>
      </c>
    </row>
    <row r="14" spans="1:56" x14ac:dyDescent="0.25">
      <c r="A14" s="28" t="str">
        <f>+PM!K14</f>
        <v>ES0014R</v>
      </c>
      <c r="B14" s="28">
        <f>+PM!L14</f>
        <v>1</v>
      </c>
      <c r="C14" s="28">
        <f>+PM!M14</f>
        <v>0.05</v>
      </c>
      <c r="D14" s="28">
        <f>+PM!N14</f>
        <v>-0.48</v>
      </c>
      <c r="E14" s="28">
        <f>+PM!O14</f>
        <v>11.936999999999999</v>
      </c>
      <c r="F14" s="28">
        <f>+PM!P14</f>
        <v>-4.0209999999999999</v>
      </c>
      <c r="G14" s="28">
        <f>+PM!Q14</f>
        <v>-37</v>
      </c>
      <c r="H14" s="28">
        <f>+PM!R14</f>
        <v>11</v>
      </c>
      <c r="I14" s="28">
        <f>+PM!S14</f>
        <v>-44.231000000000002</v>
      </c>
      <c r="J14" s="28"/>
      <c r="K14" s="28" t="s">
        <v>53</v>
      </c>
      <c r="L14" s="28">
        <v>1</v>
      </c>
      <c r="M14" s="8">
        <v>0.05</v>
      </c>
      <c r="N14" s="28">
        <v>-0.59899999999999998</v>
      </c>
      <c r="O14" s="8">
        <v>13.205</v>
      </c>
      <c r="P14">
        <v>-4.5380000000000003</v>
      </c>
      <c r="Q14" s="8">
        <v>-31</v>
      </c>
      <c r="R14">
        <v>11</v>
      </c>
      <c r="S14" s="8">
        <f t="shared" si="0"/>
        <v>-49.918000000000006</v>
      </c>
      <c r="U14" s="28" t="s">
        <v>53</v>
      </c>
      <c r="V14" s="28">
        <v>1</v>
      </c>
      <c r="W14" s="8">
        <v>0.05</v>
      </c>
      <c r="X14" s="28">
        <v>-0.75800000000000001</v>
      </c>
      <c r="Y14" s="8">
        <v>13.917</v>
      </c>
      <c r="Z14" s="28">
        <v>-5.4489999999999998</v>
      </c>
      <c r="AA14" s="8">
        <v>-37</v>
      </c>
      <c r="AB14" s="28">
        <v>11</v>
      </c>
      <c r="AC14" s="8">
        <f t="shared" si="1"/>
        <v>-59.939</v>
      </c>
      <c r="AD14" s="28"/>
      <c r="AE14" t="s">
        <v>53</v>
      </c>
      <c r="AF14" s="25">
        <v>1</v>
      </c>
      <c r="AG14">
        <v>0.05</v>
      </c>
      <c r="AH14" s="8">
        <v>-0.439</v>
      </c>
      <c r="AI14" s="8">
        <v>10.304</v>
      </c>
      <c r="AJ14" s="28">
        <v>-4.2569999999999997</v>
      </c>
      <c r="AK14" s="8">
        <v>-29</v>
      </c>
      <c r="AL14" s="28">
        <v>11</v>
      </c>
      <c r="AM14" s="8">
        <f t="shared" si="2"/>
        <v>-46.826999999999998</v>
      </c>
      <c r="AN14" s="28"/>
      <c r="AO14" s="28" t="s">
        <v>53</v>
      </c>
      <c r="AP14" s="28">
        <v>0</v>
      </c>
      <c r="AQ14" s="8">
        <v>0.05</v>
      </c>
      <c r="AR14" s="28">
        <v>-0.311</v>
      </c>
      <c r="AS14" s="8">
        <v>11.196</v>
      </c>
      <c r="AT14">
        <v>-2.7759999999999998</v>
      </c>
      <c r="AU14" s="8">
        <v>-17</v>
      </c>
      <c r="AV14">
        <v>11</v>
      </c>
      <c r="AW14" s="8">
        <f t="shared" si="3"/>
        <v>-30.535999999999998</v>
      </c>
    </row>
    <row r="15" spans="1:56" x14ac:dyDescent="0.25">
      <c r="A15" s="28" t="str">
        <f>+PM!K15</f>
        <v>ES0016R</v>
      </c>
      <c r="B15" s="28">
        <f>+PM!L15</f>
        <v>1</v>
      </c>
      <c r="C15" s="28">
        <f>+PM!M15</f>
        <v>0.05</v>
      </c>
      <c r="D15" s="28">
        <f>+PM!N15</f>
        <v>-1.3640000000000001</v>
      </c>
      <c r="E15" s="28">
        <f>+PM!O15</f>
        <v>92.055000000000007</v>
      </c>
      <c r="F15" s="28">
        <f>+PM!P15</f>
        <v>-1.482</v>
      </c>
      <c r="G15" s="28">
        <f>+PM!Q15</f>
        <v>-20</v>
      </c>
      <c r="H15" s="28">
        <f>+PM!R15</f>
        <v>9</v>
      </c>
      <c r="I15" s="28">
        <f>+PM!S15</f>
        <v>-16.302</v>
      </c>
      <c r="J15" s="28"/>
      <c r="K15" s="28" t="s">
        <v>54</v>
      </c>
      <c r="L15" s="28">
        <v>0</v>
      </c>
      <c r="M15" s="8">
        <v>0.05</v>
      </c>
      <c r="N15" s="28">
        <v>-9.7000000000000003E-2</v>
      </c>
      <c r="O15" s="8">
        <v>9.3279999999999994</v>
      </c>
      <c r="P15">
        <v>-1.036</v>
      </c>
      <c r="Q15" s="8">
        <v>-5</v>
      </c>
      <c r="R15">
        <v>11</v>
      </c>
      <c r="S15" s="8">
        <f t="shared" si="0"/>
        <v>-11.396000000000001</v>
      </c>
      <c r="U15" s="28" t="s">
        <v>54</v>
      </c>
      <c r="V15" s="28">
        <v>1</v>
      </c>
      <c r="W15" s="8">
        <v>0.05</v>
      </c>
      <c r="X15" s="28">
        <v>-0.82499999999999996</v>
      </c>
      <c r="Y15" s="8">
        <v>13.492000000000001</v>
      </c>
      <c r="Z15" s="28">
        <v>-6.117</v>
      </c>
      <c r="AA15" s="8">
        <v>-35</v>
      </c>
      <c r="AB15" s="28">
        <v>11</v>
      </c>
      <c r="AC15" s="8">
        <f t="shared" si="1"/>
        <v>-67.287000000000006</v>
      </c>
      <c r="AD15" s="28"/>
      <c r="AE15" t="s">
        <v>54</v>
      </c>
      <c r="AF15" s="25">
        <v>0</v>
      </c>
      <c r="AG15">
        <v>0.05</v>
      </c>
      <c r="AH15" s="8">
        <v>-6.6000000000000003E-2</v>
      </c>
      <c r="AI15" s="8">
        <v>7.92</v>
      </c>
      <c r="AJ15" s="28">
        <v>-0.83599999999999997</v>
      </c>
      <c r="AK15" s="8">
        <v>-13</v>
      </c>
      <c r="AL15" s="28">
        <v>11</v>
      </c>
      <c r="AM15" s="8">
        <f t="shared" si="2"/>
        <v>-9.1959999999999997</v>
      </c>
      <c r="AN15" s="28"/>
      <c r="AO15" s="28" t="s">
        <v>54</v>
      </c>
      <c r="AP15" s="28">
        <v>0</v>
      </c>
      <c r="AQ15" s="8">
        <v>0.05</v>
      </c>
      <c r="AR15" s="28">
        <v>-3.1E-2</v>
      </c>
      <c r="AS15" s="8">
        <v>6.9649999999999999</v>
      </c>
      <c r="AT15">
        <v>-0.44600000000000001</v>
      </c>
      <c r="AU15" s="8">
        <v>-1</v>
      </c>
      <c r="AV15">
        <v>11</v>
      </c>
      <c r="AW15" s="8">
        <f t="shared" si="3"/>
        <v>-4.9059999999999997</v>
      </c>
    </row>
    <row r="16" spans="1:56" x14ac:dyDescent="0.25">
      <c r="A16" s="28" t="str">
        <f>+PM!K16</f>
        <v>FI0050R</v>
      </c>
      <c r="B16" s="28">
        <f>+PM!L16</f>
        <v>0</v>
      </c>
      <c r="C16" s="28">
        <f>+PM!M16</f>
        <v>0.05</v>
      </c>
      <c r="D16" s="28">
        <f>+PM!N16</f>
        <v>-0.16500000000000001</v>
      </c>
      <c r="E16" s="28">
        <f>+PM!O16</f>
        <v>6.4450000000000003</v>
      </c>
      <c r="F16" s="28">
        <f>+PM!P16</f>
        <v>-2.5590000000000002</v>
      </c>
      <c r="G16" s="28">
        <f>+PM!Q16</f>
        <v>-19</v>
      </c>
      <c r="H16" s="28">
        <f>+PM!R16</f>
        <v>11</v>
      </c>
      <c r="I16" s="28">
        <f>+PM!S16</f>
        <v>-28.149000000000001</v>
      </c>
      <c r="J16" s="28"/>
      <c r="K16" s="28" t="s">
        <v>191</v>
      </c>
      <c r="L16" s="28">
        <v>1</v>
      </c>
      <c r="M16" s="8">
        <v>0.05</v>
      </c>
      <c r="N16" s="28">
        <v>-0.28899999999999998</v>
      </c>
      <c r="O16" s="8">
        <v>7.3220000000000001</v>
      </c>
      <c r="P16">
        <v>-3.9409999999999998</v>
      </c>
      <c r="Q16" s="8">
        <v>-31</v>
      </c>
      <c r="R16">
        <v>11</v>
      </c>
      <c r="S16" s="8">
        <f t="shared" si="0"/>
        <v>-43.350999999999999</v>
      </c>
      <c r="U16" s="28" t="s">
        <v>191</v>
      </c>
      <c r="V16" s="28">
        <v>0</v>
      </c>
      <c r="W16" s="8">
        <v>0.05</v>
      </c>
      <c r="X16" s="28">
        <v>-0.185</v>
      </c>
      <c r="Y16" s="8">
        <v>8.3170000000000002</v>
      </c>
      <c r="Z16" s="28">
        <v>-2.2189999999999999</v>
      </c>
      <c r="AA16" s="8">
        <v>-17</v>
      </c>
      <c r="AB16" s="28">
        <v>10</v>
      </c>
      <c r="AC16" s="8">
        <f t="shared" si="1"/>
        <v>-24.408999999999999</v>
      </c>
      <c r="AD16" s="28"/>
      <c r="AE16" t="s">
        <v>191</v>
      </c>
      <c r="AF16" s="25">
        <v>0</v>
      </c>
      <c r="AG16">
        <v>0.05</v>
      </c>
      <c r="AH16" s="8">
        <v>-0.122</v>
      </c>
      <c r="AI16" s="8">
        <v>4.6970000000000001</v>
      </c>
      <c r="AJ16" s="28">
        <v>-2.589</v>
      </c>
      <c r="AK16" s="8">
        <v>-7</v>
      </c>
      <c r="AL16" s="28">
        <v>10</v>
      </c>
      <c r="AM16" s="8">
        <f t="shared" si="2"/>
        <v>-28.478999999999999</v>
      </c>
      <c r="AN16" s="28"/>
      <c r="AO16" s="28" t="s">
        <v>191</v>
      </c>
      <c r="AP16" s="28">
        <v>0</v>
      </c>
      <c r="AQ16" s="8">
        <v>0.05</v>
      </c>
      <c r="AR16" s="28">
        <v>-3.7999999999999999E-2</v>
      </c>
      <c r="AS16" s="8">
        <v>4.7359999999999998</v>
      </c>
      <c r="AT16">
        <v>-0.80500000000000005</v>
      </c>
      <c r="AU16" s="8">
        <v>-7</v>
      </c>
      <c r="AV16">
        <v>10</v>
      </c>
      <c r="AW16" s="8">
        <f t="shared" si="3"/>
        <v>-8.8550000000000004</v>
      </c>
    </row>
    <row r="17" spans="1:49" x14ac:dyDescent="0.25">
      <c r="A17" s="28" t="str">
        <f>+PM!K17</f>
        <v>GB0036R</v>
      </c>
      <c r="B17" s="28">
        <f>+PM!L17</f>
        <v>0</v>
      </c>
      <c r="C17" s="28">
        <f>+PM!M17</f>
        <v>0.05</v>
      </c>
      <c r="D17" s="28">
        <f>+PM!N17</f>
        <v>-0.13</v>
      </c>
      <c r="E17" s="28">
        <f>+PM!O17</f>
        <v>10.89</v>
      </c>
      <c r="F17" s="28">
        <f>+PM!P17</f>
        <v>-1.194</v>
      </c>
      <c r="G17" s="28">
        <f>+PM!Q17</f>
        <v>-11</v>
      </c>
      <c r="H17" s="28">
        <f>+PM!R17</f>
        <v>11</v>
      </c>
      <c r="I17" s="28">
        <f>+PM!S17</f>
        <v>-13.134</v>
      </c>
      <c r="J17" s="28"/>
      <c r="K17" s="28" t="s">
        <v>62</v>
      </c>
      <c r="L17" s="28">
        <v>0</v>
      </c>
      <c r="M17" s="8">
        <v>0.05</v>
      </c>
      <c r="N17" s="28">
        <v>-0.73899999999999999</v>
      </c>
      <c r="O17" s="8">
        <v>20.907</v>
      </c>
      <c r="P17">
        <v>-3.536</v>
      </c>
      <c r="Q17" s="8">
        <v>-17</v>
      </c>
      <c r="R17">
        <v>11</v>
      </c>
      <c r="S17" s="8">
        <f t="shared" si="0"/>
        <v>-38.896000000000001</v>
      </c>
      <c r="U17" s="28" t="s">
        <v>62</v>
      </c>
      <c r="V17" s="28">
        <v>0</v>
      </c>
      <c r="W17" s="8">
        <v>0.05</v>
      </c>
      <c r="X17" s="28">
        <v>-0.42099999999999999</v>
      </c>
      <c r="Y17" s="8">
        <v>12.27</v>
      </c>
      <c r="Z17" s="28">
        <v>-3.427</v>
      </c>
      <c r="AA17" s="8">
        <v>-17</v>
      </c>
      <c r="AB17" s="28">
        <v>11</v>
      </c>
      <c r="AC17" s="8">
        <f t="shared" si="1"/>
        <v>-37.697000000000003</v>
      </c>
      <c r="AD17" s="28"/>
      <c r="AE17" t="s">
        <v>62</v>
      </c>
      <c r="AF17" s="25">
        <v>0</v>
      </c>
      <c r="AG17">
        <v>0.05</v>
      </c>
      <c r="AH17" s="8">
        <v>-0.38300000000000001</v>
      </c>
      <c r="AI17" s="8">
        <v>13.584</v>
      </c>
      <c r="AJ17" s="28">
        <v>-2.823</v>
      </c>
      <c r="AK17" s="8">
        <v>-19</v>
      </c>
      <c r="AL17" s="28">
        <v>11</v>
      </c>
      <c r="AM17" s="8">
        <f t="shared" si="2"/>
        <v>-31.053000000000001</v>
      </c>
      <c r="AN17" s="28"/>
      <c r="AO17" s="28" t="s">
        <v>62</v>
      </c>
      <c r="AP17" s="28">
        <v>0</v>
      </c>
      <c r="AQ17" s="8">
        <v>0.05</v>
      </c>
      <c r="AR17" s="28">
        <v>2.3E-2</v>
      </c>
      <c r="AS17" s="8">
        <v>12.057</v>
      </c>
      <c r="AT17">
        <v>0.192</v>
      </c>
      <c r="AU17" s="8">
        <v>1</v>
      </c>
      <c r="AV17">
        <v>11</v>
      </c>
      <c r="AW17" s="8">
        <f t="shared" si="3"/>
        <v>2.1120000000000001</v>
      </c>
    </row>
    <row r="18" spans="1:49" x14ac:dyDescent="0.25">
      <c r="A18" s="28" t="str">
        <f>+PM!K18</f>
        <v>IT0004R</v>
      </c>
      <c r="B18" s="28">
        <f>+PM!L18</f>
        <v>1</v>
      </c>
      <c r="C18" s="28">
        <f>+PM!M18</f>
        <v>0.05</v>
      </c>
      <c r="D18" s="28">
        <f>+PM!N18</f>
        <v>-1.26</v>
      </c>
      <c r="E18" s="28">
        <f>+PM!O18</f>
        <v>30.768000000000001</v>
      </c>
      <c r="F18" s="28">
        <f>+PM!P18</f>
        <v>-4.0960000000000001</v>
      </c>
      <c r="G18" s="28">
        <f>+PM!Q18</f>
        <v>-37</v>
      </c>
      <c r="H18" s="28">
        <f>+PM!R18</f>
        <v>11</v>
      </c>
      <c r="I18" s="28">
        <f>+PM!S18</f>
        <v>-45.055999999999997</v>
      </c>
      <c r="J18" s="28"/>
      <c r="K18" s="28" t="s">
        <v>28</v>
      </c>
      <c r="L18" s="28">
        <v>1</v>
      </c>
      <c r="M18" s="8">
        <v>0.05</v>
      </c>
      <c r="N18" s="28">
        <v>-1.7689999999999999</v>
      </c>
      <c r="O18" s="8">
        <v>29.334</v>
      </c>
      <c r="P18">
        <v>-6.03</v>
      </c>
      <c r="Q18" s="8">
        <v>-33</v>
      </c>
      <c r="R18">
        <v>11</v>
      </c>
      <c r="S18" s="8">
        <f t="shared" si="0"/>
        <v>-66.33</v>
      </c>
      <c r="U18" s="28" t="s">
        <v>28</v>
      </c>
      <c r="V18" s="28">
        <v>1</v>
      </c>
      <c r="W18" s="8">
        <v>0.05</v>
      </c>
      <c r="X18" s="28">
        <v>-1.0569999999999999</v>
      </c>
      <c r="Y18" s="8">
        <v>18.036000000000001</v>
      </c>
      <c r="Z18" s="28">
        <v>-5.86</v>
      </c>
      <c r="AA18" s="8">
        <v>-23</v>
      </c>
      <c r="AB18" s="28">
        <v>10</v>
      </c>
      <c r="AC18" s="8">
        <f t="shared" si="1"/>
        <v>-64.460000000000008</v>
      </c>
      <c r="AD18" s="28"/>
      <c r="AE18" t="s">
        <v>28</v>
      </c>
      <c r="AF18" s="25">
        <v>1</v>
      </c>
      <c r="AG18">
        <v>0.05</v>
      </c>
      <c r="AH18" s="8">
        <v>-1.2010000000000001</v>
      </c>
      <c r="AI18" s="8">
        <v>28.847999999999999</v>
      </c>
      <c r="AJ18" s="28">
        <v>-4.1639999999999997</v>
      </c>
      <c r="AK18" s="8">
        <v>-35</v>
      </c>
      <c r="AL18" s="28">
        <v>11</v>
      </c>
      <c r="AM18" s="8">
        <f t="shared" si="2"/>
        <v>-45.803999999999995</v>
      </c>
      <c r="AN18" s="28"/>
      <c r="AO18" s="28" t="s">
        <v>28</v>
      </c>
      <c r="AP18" s="28">
        <v>1</v>
      </c>
      <c r="AQ18" s="8">
        <v>0.05</v>
      </c>
      <c r="AR18" s="28">
        <v>-1.1499999999999999</v>
      </c>
      <c r="AS18" s="8">
        <v>47.962000000000003</v>
      </c>
      <c r="AT18">
        <v>-2.399</v>
      </c>
      <c r="AU18" s="8">
        <v>-29</v>
      </c>
      <c r="AV18">
        <v>11</v>
      </c>
      <c r="AW18" s="8">
        <f t="shared" si="3"/>
        <v>-26.388999999999999</v>
      </c>
    </row>
    <row r="19" spans="1:49" x14ac:dyDescent="0.25">
      <c r="A19" s="28" t="str">
        <f>+PM!K19</f>
        <v>NO0001R</v>
      </c>
      <c r="B19" s="28">
        <f>+PM!L19</f>
        <v>0</v>
      </c>
      <c r="C19" s="28">
        <f>+PM!M19</f>
        <v>0.05</v>
      </c>
      <c r="D19" s="28">
        <f>+PM!N19</f>
        <v>-0.14099999999999999</v>
      </c>
      <c r="E19" s="28">
        <f>+PM!O19</f>
        <v>4.5199999999999996</v>
      </c>
      <c r="F19" s="28">
        <f>+PM!P19</f>
        <v>-3.129</v>
      </c>
      <c r="G19" s="28">
        <f>+PM!Q19</f>
        <v>-17</v>
      </c>
      <c r="H19" s="28">
        <f>+PM!R19</f>
        <v>11</v>
      </c>
      <c r="I19" s="28">
        <f>+PM!S19</f>
        <v>-34.418999999999997</v>
      </c>
      <c r="J19" s="28"/>
      <c r="K19" s="28" t="s">
        <v>111</v>
      </c>
      <c r="L19" s="28">
        <v>1</v>
      </c>
      <c r="M19" s="8">
        <v>0.05</v>
      </c>
      <c r="N19" s="28">
        <v>-0.28799999999999998</v>
      </c>
      <c r="O19" s="8">
        <v>6.2640000000000002</v>
      </c>
      <c r="P19">
        <v>-4.6040000000000001</v>
      </c>
      <c r="Q19" s="8">
        <v>-27</v>
      </c>
      <c r="R19">
        <v>11</v>
      </c>
      <c r="S19" s="8">
        <f t="shared" si="0"/>
        <v>-50.643999999999998</v>
      </c>
      <c r="U19" s="28" t="s">
        <v>111</v>
      </c>
      <c r="V19" s="28">
        <v>0</v>
      </c>
      <c r="W19" s="8">
        <v>0.05</v>
      </c>
      <c r="X19" s="28">
        <v>-0.114</v>
      </c>
      <c r="Y19" s="8">
        <v>4.5919999999999996</v>
      </c>
      <c r="Z19" s="28">
        <v>-2.484</v>
      </c>
      <c r="AA19" s="8">
        <v>-17</v>
      </c>
      <c r="AB19" s="28">
        <v>11</v>
      </c>
      <c r="AC19" s="8">
        <f t="shared" si="1"/>
        <v>-27.323999999999998</v>
      </c>
      <c r="AD19" s="28"/>
      <c r="AE19" t="s">
        <v>111</v>
      </c>
      <c r="AF19" s="25">
        <v>0</v>
      </c>
      <c r="AG19">
        <v>0.05</v>
      </c>
      <c r="AH19" s="8">
        <v>-1.7000000000000001E-2</v>
      </c>
      <c r="AI19" s="8">
        <v>3.0640000000000001</v>
      </c>
      <c r="AJ19" s="28">
        <v>-0.54900000000000004</v>
      </c>
      <c r="AK19" s="8">
        <v>-1</v>
      </c>
      <c r="AL19" s="28">
        <v>11</v>
      </c>
      <c r="AM19" s="8">
        <f t="shared" si="2"/>
        <v>-6.0390000000000006</v>
      </c>
      <c r="AN19" s="28"/>
      <c r="AO19" s="28" t="s">
        <v>111</v>
      </c>
      <c r="AP19" s="28">
        <v>0</v>
      </c>
      <c r="AQ19" s="8">
        <v>0.05</v>
      </c>
      <c r="AR19" s="28">
        <v>-0.128</v>
      </c>
      <c r="AS19" s="8">
        <v>3.82</v>
      </c>
      <c r="AT19">
        <v>-3.3460000000000001</v>
      </c>
      <c r="AU19" s="8">
        <v>-23</v>
      </c>
      <c r="AV19">
        <v>11</v>
      </c>
      <c r="AW19" s="8">
        <f t="shared" si="3"/>
        <v>-36.805999999999997</v>
      </c>
    </row>
    <row r="20" spans="1:49" x14ac:dyDescent="0.25">
      <c r="A20" s="28" t="str">
        <f>+PM!K20</f>
        <v>SE0012R</v>
      </c>
      <c r="B20" s="28">
        <f>+PM!L20</f>
        <v>1</v>
      </c>
      <c r="C20" s="28">
        <f>+PM!M20</f>
        <v>0.05</v>
      </c>
      <c r="D20" s="28">
        <f>+PM!N20</f>
        <v>-0.32100000000000001</v>
      </c>
      <c r="E20" s="28">
        <f>+PM!O20</f>
        <v>8.9</v>
      </c>
      <c r="F20" s="28">
        <f>+PM!P20</f>
        <v>-3.609</v>
      </c>
      <c r="G20" s="28">
        <f>+PM!Q20</f>
        <v>-31</v>
      </c>
      <c r="H20" s="28">
        <f>+PM!R20</f>
        <v>10</v>
      </c>
      <c r="I20" s="28">
        <f>+PM!S20</f>
        <v>-39.698999999999998</v>
      </c>
      <c r="J20" s="28"/>
      <c r="K20" s="28" t="s">
        <v>71</v>
      </c>
      <c r="L20" s="28">
        <v>1</v>
      </c>
      <c r="M20" s="8">
        <v>0.05</v>
      </c>
      <c r="N20" s="28">
        <v>-0.41499999999999998</v>
      </c>
      <c r="O20" s="8">
        <v>10.135999999999999</v>
      </c>
      <c r="P20">
        <v>-4.0979999999999999</v>
      </c>
      <c r="Q20" s="8">
        <v>-24</v>
      </c>
      <c r="R20">
        <v>9</v>
      </c>
      <c r="S20" s="8">
        <f t="shared" si="0"/>
        <v>-45.077999999999996</v>
      </c>
      <c r="U20" s="28" t="s">
        <v>71</v>
      </c>
      <c r="V20" s="28">
        <v>1</v>
      </c>
      <c r="W20" s="8">
        <v>0.05</v>
      </c>
      <c r="X20" s="28">
        <v>-0.39200000000000002</v>
      </c>
      <c r="Y20" s="8">
        <v>9.5470000000000006</v>
      </c>
      <c r="Z20" s="28">
        <v>-4.1020000000000003</v>
      </c>
      <c r="AA20" s="8">
        <v>-24</v>
      </c>
      <c r="AB20" s="28">
        <v>8</v>
      </c>
      <c r="AC20" s="8">
        <f t="shared" si="1"/>
        <v>-45.122</v>
      </c>
      <c r="AD20" s="28"/>
      <c r="AE20" t="s">
        <v>71</v>
      </c>
      <c r="AF20" s="25">
        <v>1</v>
      </c>
      <c r="AG20">
        <v>0.05</v>
      </c>
      <c r="AH20" s="8">
        <v>-0.35499999999999998</v>
      </c>
      <c r="AI20" s="8">
        <v>7.78</v>
      </c>
      <c r="AJ20" s="28">
        <v>-4.5590000000000002</v>
      </c>
      <c r="AK20" s="8">
        <v>-33</v>
      </c>
      <c r="AL20" s="28">
        <v>11</v>
      </c>
      <c r="AM20" s="8">
        <f t="shared" si="2"/>
        <v>-50.149000000000001</v>
      </c>
      <c r="AN20" s="28"/>
      <c r="AO20" s="28" t="s">
        <v>71</v>
      </c>
      <c r="AP20" s="28">
        <v>0</v>
      </c>
      <c r="AQ20" s="8">
        <v>0.05</v>
      </c>
      <c r="AR20" s="28">
        <v>-0.109</v>
      </c>
      <c r="AS20" s="8">
        <v>6.4</v>
      </c>
      <c r="AT20">
        <v>-1.7</v>
      </c>
      <c r="AU20" s="8">
        <v>-16</v>
      </c>
      <c r="AV20">
        <v>8</v>
      </c>
      <c r="AW20" s="8">
        <f t="shared" si="3"/>
        <v>-18.7</v>
      </c>
    </row>
    <row r="21" spans="1:49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9"/>
      <c r="M21" s="30"/>
      <c r="N21" s="28"/>
      <c r="O21" s="29"/>
      <c r="P21" s="28"/>
      <c r="Q21" s="8"/>
      <c r="R21" s="28"/>
      <c r="S21" s="8"/>
      <c r="T21" s="28"/>
      <c r="U21" s="28"/>
      <c r="V21" s="29"/>
      <c r="W21" s="30"/>
      <c r="X21" s="28"/>
      <c r="Y21" s="29"/>
      <c r="Z21" s="28"/>
      <c r="AA21" s="8"/>
      <c r="AB21" s="28"/>
      <c r="AC21" s="8"/>
      <c r="AD21" s="28"/>
      <c r="AE21" s="28"/>
      <c r="AF21" s="29"/>
      <c r="AG21" s="31"/>
      <c r="AH21" s="31"/>
      <c r="AI21" s="29"/>
      <c r="AJ21" s="28"/>
      <c r="AK21" s="8"/>
      <c r="AL21" s="28"/>
      <c r="AM21" s="8"/>
      <c r="AN21" s="28"/>
      <c r="AO21" s="28"/>
      <c r="AP21" s="29"/>
      <c r="AQ21" s="30"/>
      <c r="AR21" s="28"/>
      <c r="AS21" s="29"/>
      <c r="AU21" s="8"/>
      <c r="AW21" s="8"/>
    </row>
    <row r="22" spans="1:49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9"/>
      <c r="M22" s="30"/>
      <c r="N22" s="28"/>
      <c r="O22" s="29"/>
      <c r="P22" s="28"/>
      <c r="Q22" s="8"/>
      <c r="R22" s="28"/>
      <c r="S22" s="8"/>
      <c r="T22" s="28"/>
      <c r="U22" s="28"/>
      <c r="V22" s="29"/>
      <c r="W22" s="30"/>
      <c r="X22" s="28"/>
      <c r="Y22" s="29"/>
      <c r="Z22" s="28"/>
      <c r="AA22" s="8"/>
      <c r="AB22" s="28"/>
      <c r="AC22" s="8"/>
      <c r="AD22" s="28"/>
      <c r="AE22" s="28"/>
      <c r="AF22" s="29"/>
      <c r="AG22" s="31"/>
      <c r="AH22" s="31"/>
      <c r="AI22" s="29"/>
      <c r="AJ22" s="28"/>
      <c r="AK22" s="8"/>
      <c r="AL22" s="28"/>
      <c r="AM22" s="8"/>
      <c r="AN22" s="28"/>
      <c r="AO22" s="28"/>
      <c r="AP22" s="29"/>
      <c r="AQ22" s="30"/>
      <c r="AR22" s="28"/>
      <c r="AS22" s="29"/>
      <c r="AU22" s="8"/>
      <c r="AW22" s="8"/>
    </row>
    <row r="23" spans="1:49" x14ac:dyDescent="0.25">
      <c r="A23" s="28"/>
      <c r="B23" s="28"/>
      <c r="C23" s="28"/>
      <c r="D23" s="28"/>
      <c r="E23" s="28"/>
      <c r="F23" s="28"/>
      <c r="G23" s="28"/>
      <c r="H23" s="28"/>
      <c r="I23" s="28"/>
      <c r="L23" s="8"/>
      <c r="M23" s="24"/>
      <c r="O23" s="8"/>
      <c r="Q23" s="8"/>
      <c r="S23" s="8"/>
      <c r="V23" s="8"/>
      <c r="W23" s="24"/>
      <c r="Y23" s="8"/>
      <c r="AA23" s="8"/>
      <c r="AC23" s="8"/>
      <c r="AE23" s="25"/>
      <c r="AF23" s="8"/>
      <c r="AG23" s="25"/>
      <c r="AH23" s="25"/>
      <c r="AI23" s="8"/>
      <c r="AM23" s="8"/>
      <c r="AP23" s="8"/>
      <c r="AQ23" s="24"/>
      <c r="AS23" s="8"/>
      <c r="AU23" s="8"/>
      <c r="AW23" s="8"/>
    </row>
    <row r="24" spans="1:49" x14ac:dyDescent="0.25">
      <c r="A24" s="28"/>
      <c r="B24" s="28"/>
      <c r="C24" s="28"/>
      <c r="D24" s="28"/>
      <c r="E24" s="28"/>
      <c r="F24" s="28"/>
      <c r="G24" s="28"/>
      <c r="H24" s="28"/>
      <c r="I24" s="28"/>
      <c r="L24" s="8"/>
      <c r="M24" s="24"/>
      <c r="O24" s="8"/>
      <c r="Q24" s="8"/>
      <c r="S24" s="8"/>
      <c r="V24" s="8"/>
      <c r="W24" s="24"/>
      <c r="Y24" s="8"/>
      <c r="AA24" s="8"/>
      <c r="AC24" s="8"/>
      <c r="AE24" s="25"/>
      <c r="AF24" s="8"/>
      <c r="AG24" s="25"/>
      <c r="AH24" s="25"/>
      <c r="AI24" s="8"/>
      <c r="AM24" s="8"/>
      <c r="AP24" s="8"/>
      <c r="AQ24" s="24"/>
      <c r="AS24" s="8"/>
      <c r="AU24" s="8"/>
      <c r="AW24" s="8"/>
    </row>
    <row r="25" spans="1:49" x14ac:dyDescent="0.25">
      <c r="A25" s="28"/>
      <c r="B25" s="28"/>
      <c r="C25" s="28"/>
      <c r="D25" s="28"/>
      <c r="E25" s="28"/>
      <c r="F25" s="28"/>
      <c r="G25" s="28"/>
      <c r="H25" s="28"/>
      <c r="I25" s="28"/>
      <c r="L25" s="8"/>
      <c r="M25" s="24"/>
      <c r="O25" s="8"/>
      <c r="Q25" s="8"/>
      <c r="S25" s="8"/>
      <c r="V25" s="8"/>
      <c r="W25" s="24"/>
      <c r="Y25" s="8"/>
      <c r="AA25" s="8"/>
      <c r="AC25" s="8"/>
      <c r="AE25" s="25"/>
      <c r="AF25" s="8"/>
      <c r="AG25" s="25"/>
      <c r="AH25" s="25"/>
      <c r="AI25" s="8"/>
      <c r="AM25" s="8"/>
      <c r="AP25" s="8"/>
      <c r="AQ25" s="24"/>
      <c r="AS25" s="8"/>
      <c r="AU25" s="8"/>
      <c r="AW25" s="8"/>
    </row>
    <row r="26" spans="1:49" x14ac:dyDescent="0.25">
      <c r="A26" s="28"/>
      <c r="B26" s="28"/>
      <c r="C26" s="28"/>
      <c r="D26" s="28"/>
      <c r="E26" s="28"/>
      <c r="F26" s="28"/>
      <c r="G26" s="28"/>
      <c r="H26" s="28"/>
      <c r="I26" s="28"/>
      <c r="L26" s="8"/>
      <c r="M26" s="24"/>
      <c r="O26" s="8"/>
      <c r="Q26" s="8"/>
      <c r="S26" s="8"/>
      <c r="V26" s="8"/>
      <c r="W26" s="24"/>
      <c r="Y26" s="8"/>
      <c r="AA26" s="8"/>
      <c r="AC26" s="8"/>
      <c r="AE26" s="25"/>
      <c r="AF26" s="8"/>
      <c r="AG26" s="25"/>
      <c r="AH26" s="25"/>
      <c r="AI26" s="8"/>
      <c r="AM26" s="8"/>
      <c r="AP26" s="8"/>
      <c r="AQ26" s="24"/>
      <c r="AS26" s="8"/>
      <c r="AU26" s="8"/>
      <c r="AW26" s="8"/>
    </row>
    <row r="27" spans="1:49" x14ac:dyDescent="0.25">
      <c r="A27" s="28"/>
      <c r="B27" s="28"/>
      <c r="C27" s="28"/>
      <c r="D27" s="28"/>
      <c r="E27" s="28"/>
      <c r="F27" s="28"/>
      <c r="G27" s="28"/>
      <c r="H27" s="28"/>
      <c r="I27" s="28"/>
      <c r="L27" s="8"/>
      <c r="M27" s="24"/>
      <c r="O27" s="8"/>
      <c r="Q27" s="8"/>
      <c r="S27" s="8"/>
      <c r="V27" s="8"/>
      <c r="W27" s="24"/>
      <c r="Y27" s="8"/>
      <c r="AA27" s="8"/>
      <c r="AC27" s="8"/>
      <c r="AE27" s="25"/>
      <c r="AF27" s="8"/>
      <c r="AG27" s="25"/>
      <c r="AH27" s="25"/>
      <c r="AI27" s="8"/>
      <c r="AM27" s="8"/>
      <c r="AP27" s="8"/>
      <c r="AQ27" s="24"/>
      <c r="AS27" s="8"/>
      <c r="AU27" s="8"/>
      <c r="AW27" s="8"/>
    </row>
    <row r="28" spans="1:49" ht="14.2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L28" s="8"/>
      <c r="M28" s="24"/>
      <c r="O28" s="8"/>
      <c r="Q28" s="8"/>
      <c r="S28" s="8"/>
      <c r="V28" s="8"/>
      <c r="W28" s="24"/>
      <c r="Y28" s="8"/>
      <c r="AA28" s="8"/>
      <c r="AC28" s="8"/>
      <c r="AE28" s="25"/>
      <c r="AF28" s="8"/>
      <c r="AG28" s="25"/>
      <c r="AH28" s="25"/>
      <c r="AI28" s="8"/>
      <c r="AM28" s="8"/>
      <c r="AP28" s="8"/>
      <c r="AQ28" s="24"/>
      <c r="AS28" s="8"/>
      <c r="AU28" s="8"/>
      <c r="AW28" s="8"/>
    </row>
    <row r="29" spans="1:49" x14ac:dyDescent="0.25">
      <c r="A29" s="28"/>
      <c r="B29" s="28"/>
      <c r="C29" s="28"/>
      <c r="D29" s="28"/>
      <c r="E29" s="28"/>
      <c r="F29" s="28"/>
      <c r="G29" s="28"/>
      <c r="H29" s="28"/>
      <c r="I29" s="28"/>
      <c r="L29" s="8"/>
      <c r="M29" s="24"/>
      <c r="O29" s="8"/>
      <c r="Q29" s="8"/>
      <c r="S29" s="8"/>
      <c r="V29" s="8"/>
      <c r="W29" s="24"/>
      <c r="Y29" s="8"/>
      <c r="AA29" s="8"/>
      <c r="AC29" s="8"/>
      <c r="AE29" s="25"/>
      <c r="AF29" s="8"/>
      <c r="AG29" s="25"/>
      <c r="AH29" s="25"/>
      <c r="AI29" s="8"/>
      <c r="AM29" s="8"/>
      <c r="AP29" s="8"/>
      <c r="AQ29" s="24"/>
      <c r="AS29" s="8"/>
      <c r="AU29" s="8"/>
      <c r="AW29" s="8"/>
    </row>
    <row r="30" spans="1:49" x14ac:dyDescent="0.25">
      <c r="A30" s="28"/>
      <c r="B30" s="28"/>
      <c r="C30" s="28"/>
      <c r="D30" s="28"/>
      <c r="E30" s="28"/>
      <c r="F30" s="28"/>
      <c r="G30" s="28"/>
      <c r="H30" s="28"/>
      <c r="I30" s="28"/>
      <c r="L30" s="8"/>
      <c r="M30" s="24"/>
      <c r="O30" s="8"/>
      <c r="Q30" s="8"/>
      <c r="S30" s="8"/>
      <c r="V30" s="8"/>
      <c r="W30" s="24"/>
      <c r="Y30" s="8"/>
      <c r="AA30" s="8"/>
      <c r="AC30" s="8"/>
      <c r="AE30" s="25"/>
      <c r="AF30" s="8"/>
      <c r="AG30" s="25"/>
      <c r="AH30" s="25"/>
      <c r="AI30" s="8"/>
      <c r="AM30" s="8"/>
      <c r="AP30" s="8"/>
      <c r="AQ30" s="24"/>
      <c r="AS30" s="8"/>
      <c r="AU30" s="8"/>
      <c r="AW30" s="8"/>
    </row>
    <row r="31" spans="1:49" x14ac:dyDescent="0.25">
      <c r="A31" s="28"/>
      <c r="B31" s="28"/>
      <c r="C31" s="28"/>
      <c r="D31" s="28"/>
      <c r="E31" s="28"/>
      <c r="F31" s="28"/>
      <c r="G31" s="28"/>
      <c r="H31" s="28"/>
      <c r="I31" s="28"/>
      <c r="L31" s="8"/>
      <c r="M31" s="24"/>
      <c r="O31" s="8"/>
      <c r="Q31" s="8"/>
      <c r="S31" s="8"/>
      <c r="V31" s="8"/>
      <c r="W31" s="24"/>
      <c r="Y31" s="8"/>
      <c r="AA31" s="8"/>
      <c r="AC31" s="8"/>
      <c r="AE31" s="25"/>
      <c r="AF31" s="8"/>
      <c r="AG31" s="25"/>
      <c r="AH31" s="25"/>
      <c r="AI31" s="8"/>
      <c r="AM31" s="8"/>
      <c r="AP31" s="8"/>
      <c r="AQ31" s="24"/>
      <c r="AS31" s="8"/>
      <c r="AU31" s="8"/>
      <c r="AW31" s="8"/>
    </row>
    <row r="32" spans="1:49" x14ac:dyDescent="0.25">
      <c r="A32" s="28"/>
      <c r="B32" s="28"/>
      <c r="C32" s="28"/>
      <c r="D32" s="28"/>
      <c r="E32" s="28"/>
      <c r="F32" s="28"/>
      <c r="G32" s="28"/>
      <c r="H32" s="28"/>
      <c r="I32" s="28"/>
      <c r="M32" s="25"/>
      <c r="N32" s="25"/>
      <c r="O32" s="8"/>
      <c r="Q32" s="8"/>
      <c r="S32" s="8"/>
      <c r="W32" s="24"/>
      <c r="X32" s="25"/>
      <c r="Y32" s="8"/>
      <c r="AA32" s="8"/>
      <c r="AC32" s="8"/>
      <c r="AE32" s="25"/>
      <c r="AF32" s="25"/>
      <c r="AG32" s="8"/>
      <c r="AI32" s="8"/>
      <c r="AK32" s="8"/>
      <c r="AM32" s="8"/>
      <c r="AQ32" s="24"/>
      <c r="AR32" s="24"/>
      <c r="AS32" s="24"/>
      <c r="AU32" s="8"/>
      <c r="AW32" s="8"/>
    </row>
    <row r="33" spans="1:49" x14ac:dyDescent="0.25">
      <c r="A33" s="28"/>
      <c r="B33" s="28"/>
      <c r="C33" s="28"/>
      <c r="D33" s="28"/>
      <c r="E33" s="28"/>
      <c r="F33" s="28"/>
      <c r="G33" s="28"/>
      <c r="H33" s="28"/>
      <c r="I33" s="28"/>
      <c r="M33" s="25"/>
      <c r="N33" s="25"/>
      <c r="O33" s="8"/>
      <c r="Q33" s="8"/>
      <c r="S33" s="8"/>
      <c r="W33" s="25"/>
      <c r="X33" s="25"/>
      <c r="Y33" s="8"/>
      <c r="AA33" s="8"/>
      <c r="AC33" s="8"/>
      <c r="AE33" s="25"/>
      <c r="AF33" s="25"/>
      <c r="AG33" s="8"/>
      <c r="AI33" s="8"/>
      <c r="AK33" s="8"/>
      <c r="AQ33" s="24"/>
      <c r="AR33" s="24"/>
      <c r="AS33" s="24"/>
      <c r="AU33" s="8"/>
      <c r="AW33" s="8"/>
    </row>
    <row r="34" spans="1:49" x14ac:dyDescent="0.25">
      <c r="A34" s="28"/>
      <c r="B34" s="28"/>
      <c r="C34" s="28"/>
      <c r="D34" s="28"/>
      <c r="E34" s="28"/>
      <c r="F34" s="28"/>
      <c r="G34" s="28"/>
      <c r="H34" s="28"/>
      <c r="I34" s="28"/>
      <c r="M34" s="25"/>
      <c r="N34" s="25"/>
      <c r="O34" s="8"/>
      <c r="Q34" s="8"/>
      <c r="S34" s="8"/>
      <c r="W34" s="25"/>
      <c r="X34" s="25"/>
      <c r="Y34" s="8"/>
      <c r="AA34" s="8"/>
      <c r="AC34" s="8"/>
      <c r="AE34" s="25"/>
      <c r="AF34" s="25"/>
      <c r="AG34" s="8"/>
      <c r="AI34" s="8"/>
      <c r="AK34" s="8"/>
      <c r="AQ34" s="24"/>
      <c r="AR34" s="24"/>
      <c r="AS34" s="24"/>
      <c r="AU34" s="8"/>
      <c r="AW34" s="8"/>
    </row>
    <row r="35" spans="1:49" x14ac:dyDescent="0.25">
      <c r="A35" s="28"/>
      <c r="B35" s="28"/>
      <c r="C35" s="28"/>
      <c r="D35" s="28"/>
      <c r="E35" s="28"/>
      <c r="F35" s="28"/>
      <c r="G35" s="28"/>
      <c r="H35" s="28"/>
      <c r="I35" s="28"/>
      <c r="M35" s="25"/>
      <c r="N35" s="25"/>
      <c r="O35" s="8"/>
      <c r="Q35" s="8"/>
      <c r="S35" s="8"/>
      <c r="W35" s="25"/>
      <c r="X35" s="25"/>
      <c r="Y35" s="8"/>
      <c r="AA35" s="8"/>
      <c r="AC35" s="8"/>
      <c r="AE35" s="25"/>
      <c r="AF35" s="25"/>
      <c r="AG35" s="8"/>
      <c r="AI35" s="8"/>
      <c r="AK35" s="8"/>
      <c r="AQ35" s="24"/>
      <c r="AR35" s="24"/>
      <c r="AS35" s="24"/>
      <c r="AU35" s="8"/>
      <c r="AW35" s="8"/>
    </row>
    <row r="36" spans="1:49" x14ac:dyDescent="0.25">
      <c r="A36" s="28"/>
      <c r="B36" s="28"/>
      <c r="C36" s="28"/>
      <c r="D36" s="28"/>
      <c r="E36" s="28"/>
      <c r="F36" s="28"/>
      <c r="G36" s="28"/>
      <c r="H36" s="28"/>
      <c r="I36" s="28"/>
      <c r="M36" s="25"/>
      <c r="N36" s="25"/>
      <c r="O36" s="8"/>
      <c r="Q36" s="8"/>
      <c r="S36" s="8"/>
      <c r="W36" s="25"/>
      <c r="X36" s="25"/>
      <c r="Y36" s="8"/>
      <c r="AA36" s="8"/>
      <c r="AC36" s="8"/>
      <c r="AE36" s="25"/>
      <c r="AF36" s="25"/>
      <c r="AG36" s="8"/>
      <c r="AI36" s="8"/>
      <c r="AK36" s="8"/>
      <c r="AQ36" s="24"/>
      <c r="AR36" s="24"/>
      <c r="AS36" s="24"/>
      <c r="AU36" s="8"/>
      <c r="AW36" s="8"/>
    </row>
    <row r="37" spans="1:49" x14ac:dyDescent="0.25">
      <c r="A37" s="28"/>
      <c r="B37" s="28"/>
      <c r="C37" s="28"/>
      <c r="D37" s="28"/>
      <c r="E37" s="28"/>
      <c r="F37" s="28"/>
      <c r="G37" s="28"/>
      <c r="H37" s="28"/>
      <c r="I37" s="28"/>
      <c r="M37" s="25"/>
      <c r="N37" s="25"/>
      <c r="O37" s="8"/>
      <c r="Q37" s="8"/>
      <c r="S37" s="8"/>
      <c r="W37" s="25"/>
      <c r="X37" s="25"/>
      <c r="Y37" s="8"/>
      <c r="AA37" s="8"/>
      <c r="AC37" s="8"/>
      <c r="AE37" s="25"/>
      <c r="AF37" s="25"/>
      <c r="AG37" s="8"/>
      <c r="AI37" s="8"/>
      <c r="AK37" s="8"/>
      <c r="AQ37" s="24"/>
      <c r="AR37" s="24"/>
      <c r="AS37" s="24"/>
      <c r="AU37" s="8"/>
      <c r="AW37" s="8"/>
    </row>
    <row r="38" spans="1:49" x14ac:dyDescent="0.25">
      <c r="A38" s="28"/>
      <c r="B38" s="28"/>
      <c r="C38" s="28"/>
      <c r="D38" s="28"/>
      <c r="E38" s="28"/>
      <c r="F38" s="28"/>
      <c r="G38" s="28"/>
      <c r="H38" s="28"/>
      <c r="I38" s="28"/>
      <c r="M38" s="25"/>
      <c r="N38" s="25"/>
      <c r="O38" s="8"/>
      <c r="Q38" s="8"/>
      <c r="S38" s="8"/>
      <c r="W38" s="25"/>
      <c r="X38" s="25"/>
      <c r="Y38" s="8"/>
      <c r="AA38" s="8"/>
      <c r="AC38" s="8"/>
      <c r="AE38" s="25"/>
      <c r="AF38" s="25"/>
      <c r="AG38" s="8"/>
      <c r="AI38" s="8"/>
      <c r="AK38" s="8"/>
      <c r="AQ38" s="24"/>
      <c r="AR38" s="24"/>
      <c r="AS38" s="24"/>
      <c r="AU38" s="8"/>
      <c r="AW38" s="8"/>
    </row>
    <row r="39" spans="1:49" x14ac:dyDescent="0.25">
      <c r="A39" s="28"/>
      <c r="B39" s="28"/>
      <c r="C39" s="28"/>
      <c r="D39" s="28"/>
      <c r="E39" s="28"/>
      <c r="F39" s="28"/>
      <c r="G39" s="28"/>
      <c r="H39" s="28"/>
      <c r="I39" s="28"/>
      <c r="M39" s="25"/>
      <c r="N39" s="25"/>
      <c r="O39" s="8"/>
      <c r="Q39" s="8"/>
      <c r="S39" s="8"/>
      <c r="W39" s="25"/>
      <c r="X39" s="25"/>
      <c r="Y39" s="8"/>
      <c r="AA39" s="8"/>
      <c r="AC39" s="8"/>
      <c r="AE39" s="25"/>
      <c r="AF39" s="25"/>
      <c r="AG39" s="8"/>
      <c r="AI39" s="8"/>
      <c r="AK39" s="8"/>
      <c r="AQ39" s="24"/>
      <c r="AR39" s="24"/>
      <c r="AS39" s="24"/>
      <c r="AU39" s="8"/>
      <c r="AW39" s="8"/>
    </row>
    <row r="40" spans="1:49" x14ac:dyDescent="0.25">
      <c r="A40" s="28"/>
      <c r="B40" s="28"/>
      <c r="C40" s="28"/>
      <c r="D40" s="28"/>
      <c r="E40" s="28"/>
      <c r="F40" s="28"/>
      <c r="G40" s="28"/>
      <c r="H40" s="28"/>
      <c r="I40" s="28"/>
      <c r="M40" s="25"/>
      <c r="N40" s="25"/>
      <c r="O40" s="8"/>
      <c r="Q40" s="8"/>
      <c r="S40" s="8"/>
      <c r="W40" s="25"/>
      <c r="X40" s="25"/>
      <c r="Y40" s="8"/>
      <c r="AA40" s="8"/>
      <c r="AC40" s="8"/>
      <c r="AE40" s="25"/>
      <c r="AF40" s="25"/>
      <c r="AG40" s="8"/>
      <c r="AI40" s="8"/>
      <c r="AK40" s="8"/>
      <c r="AQ40" s="24"/>
      <c r="AR40" s="24"/>
      <c r="AS40" s="24"/>
      <c r="AU40" s="8"/>
      <c r="AW40" s="8"/>
    </row>
    <row r="41" spans="1:49" x14ac:dyDescent="0.25">
      <c r="A41" s="28"/>
      <c r="B41" s="28"/>
      <c r="C41" s="28"/>
      <c r="D41" s="28"/>
      <c r="E41" s="28"/>
      <c r="F41" s="28"/>
      <c r="G41" s="28"/>
      <c r="H41" s="28"/>
      <c r="I41" s="28"/>
      <c r="M41" s="25"/>
      <c r="N41" s="25"/>
      <c r="O41" s="8"/>
      <c r="Q41" s="8"/>
      <c r="S41" s="8"/>
      <c r="W41" s="25"/>
      <c r="X41" s="25"/>
      <c r="Y41" s="8"/>
      <c r="AA41" s="8"/>
      <c r="AC41" s="8"/>
      <c r="AG41" s="25"/>
      <c r="AH41" s="25"/>
      <c r="AI41" s="8"/>
      <c r="AK41" s="8"/>
      <c r="AM41" s="8"/>
      <c r="AQ41" s="24"/>
      <c r="AR41" s="24"/>
      <c r="AS41" s="24"/>
      <c r="AU41" s="8"/>
      <c r="AW41" s="8"/>
    </row>
    <row r="42" spans="1:49" x14ac:dyDescent="0.25">
      <c r="A42" s="28"/>
      <c r="B42" s="28"/>
      <c r="C42" s="28"/>
      <c r="D42" s="28"/>
      <c r="E42" s="28"/>
      <c r="F42" s="28"/>
      <c r="G42" s="28"/>
      <c r="H42" s="28"/>
      <c r="I42" s="28"/>
      <c r="M42" s="25"/>
      <c r="N42" s="25"/>
      <c r="O42" s="8"/>
      <c r="Q42" s="8"/>
      <c r="S42" s="8"/>
      <c r="Y42" s="8"/>
      <c r="AA42" s="8"/>
      <c r="AC42" s="8"/>
      <c r="AG42" s="25"/>
      <c r="AH42" s="25"/>
      <c r="AI42" s="8"/>
      <c r="AK42" s="8"/>
      <c r="AM42" s="8"/>
      <c r="AQ42" s="24"/>
      <c r="AR42" s="24"/>
      <c r="AS42" s="24"/>
      <c r="AU42" s="8"/>
      <c r="AW42" s="8"/>
    </row>
    <row r="43" spans="1:49" x14ac:dyDescent="0.25">
      <c r="Q43" s="8"/>
      <c r="S43" s="8"/>
      <c r="AA43" s="8"/>
      <c r="AC43" s="8"/>
      <c r="AG43" s="25"/>
      <c r="AH43" s="25"/>
      <c r="AK43" s="8"/>
      <c r="AM43" s="8"/>
      <c r="AQ43" s="24"/>
      <c r="AR43" s="24"/>
      <c r="AS43" s="24"/>
      <c r="AU43" s="8"/>
      <c r="AW43" s="8"/>
    </row>
    <row r="44" spans="1:49" x14ac:dyDescent="0.25">
      <c r="A44" s="28"/>
      <c r="B44" s="28"/>
      <c r="C44" s="28"/>
      <c r="D44" s="28"/>
      <c r="E44" s="28"/>
      <c r="F44" s="28"/>
      <c r="G44" s="28"/>
      <c r="H44" s="28"/>
      <c r="I44" s="28"/>
      <c r="AQ44" s="24"/>
      <c r="AR44" s="24"/>
      <c r="AS44" s="24"/>
    </row>
    <row r="45" spans="1:49" x14ac:dyDescent="0.25">
      <c r="A45" s="28"/>
      <c r="B45" s="28"/>
      <c r="C45" s="28"/>
      <c r="D45" s="28"/>
      <c r="E45" s="28"/>
      <c r="F45" s="28"/>
      <c r="G45" s="28"/>
      <c r="H45" s="28"/>
      <c r="I45" s="28"/>
      <c r="AQ45" s="24"/>
      <c r="AR45" s="24"/>
      <c r="AS45" s="24"/>
    </row>
    <row r="46" spans="1:49" x14ac:dyDescent="0.25">
      <c r="A46" s="28"/>
      <c r="B46" s="28"/>
      <c r="C46" s="28"/>
      <c r="D46" s="28"/>
      <c r="E46" s="28"/>
      <c r="F46" s="28"/>
      <c r="G46" s="28"/>
      <c r="H46" s="28"/>
      <c r="I46" s="28"/>
      <c r="AQ46" s="24"/>
      <c r="AR46" s="24"/>
      <c r="AS46" s="24"/>
    </row>
    <row r="47" spans="1:49" x14ac:dyDescent="0.25">
      <c r="A47" s="28"/>
      <c r="B47" s="28"/>
      <c r="C47" s="28"/>
      <c r="D47" s="28"/>
      <c r="E47" s="28"/>
      <c r="F47" s="28"/>
      <c r="G47" s="28"/>
      <c r="H47" s="28"/>
      <c r="I47" s="28"/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zoomScale="70" zoomScaleNormal="70" workbookViewId="0">
      <selection activeCell="BI16" sqref="BI16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212</v>
      </c>
      <c r="B1" s="19"/>
      <c r="C1" s="19"/>
      <c r="D1" s="19"/>
      <c r="E1" s="19"/>
      <c r="F1" s="19"/>
      <c r="G1" s="19"/>
      <c r="H1" s="19"/>
      <c r="I1" s="19"/>
      <c r="K1" s="23" t="s">
        <v>213</v>
      </c>
      <c r="L1" s="23"/>
      <c r="M1" s="23"/>
      <c r="N1" s="23"/>
      <c r="O1" s="23"/>
      <c r="P1" s="23"/>
      <c r="Q1" s="23"/>
      <c r="R1" s="23"/>
      <c r="S1" s="23"/>
      <c r="U1" s="23" t="s">
        <v>214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215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216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78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87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t="str">
        <f>+xSO4_precip_year!A3</f>
        <v>CH0002R</v>
      </c>
      <c r="B3">
        <f>+xSO4_precip_year!B3</f>
        <v>1</v>
      </c>
      <c r="C3">
        <f>+xSO4_precip_year!C3</f>
        <v>0.05</v>
      </c>
      <c r="D3">
        <f>+xSO4_precip_year!D3</f>
        <v>-1.4E-2</v>
      </c>
      <c r="E3">
        <f>+xSO4_precip_year!E3</f>
        <v>0.46500000000000002</v>
      </c>
      <c r="F3">
        <f>+xSO4_precip_year!F3</f>
        <v>-3.0110000000000001</v>
      </c>
      <c r="G3">
        <f>+xSO4_precip_year!G3</f>
        <v>-223</v>
      </c>
      <c r="H3">
        <f>+xSO4_precip_year!H3</f>
        <v>23</v>
      </c>
      <c r="I3">
        <f>+xSO4_precip_year!I3</f>
        <v>-69.253</v>
      </c>
      <c r="K3" t="s">
        <v>10</v>
      </c>
      <c r="L3">
        <v>1</v>
      </c>
      <c r="M3">
        <v>0.05</v>
      </c>
      <c r="N3">
        <v>-1.9E-2</v>
      </c>
      <c r="O3" s="8">
        <v>0.6</v>
      </c>
      <c r="P3">
        <v>-3.1930000000000001</v>
      </c>
      <c r="Q3" s="8">
        <v>-169</v>
      </c>
      <c r="R3">
        <v>23</v>
      </c>
      <c r="S3" s="8">
        <f>+P3*23</f>
        <v>-73.439000000000007</v>
      </c>
      <c r="U3" t="s">
        <v>10</v>
      </c>
      <c r="V3">
        <v>1</v>
      </c>
      <c r="W3">
        <v>0.05</v>
      </c>
      <c r="X3" s="2">
        <v>-2.1999999999999999E-2</v>
      </c>
      <c r="Y3" s="25">
        <v>0.66500000000000004</v>
      </c>
      <c r="Z3">
        <v>-3.3809999999999998</v>
      </c>
      <c r="AA3" s="8">
        <v>-199</v>
      </c>
      <c r="AB3">
        <v>23</v>
      </c>
      <c r="AC3" s="8">
        <f t="shared" ref="AC3:AC43" si="0">+Z3*23</f>
        <v>-77.762999999999991</v>
      </c>
      <c r="AE3" s="2" t="s">
        <v>10</v>
      </c>
      <c r="AF3" s="2">
        <v>1</v>
      </c>
      <c r="AG3" s="2">
        <v>0.05</v>
      </c>
      <c r="AH3" s="2">
        <v>-1.0999999999999999E-2</v>
      </c>
      <c r="AI3" s="25">
        <v>0.35699999999999998</v>
      </c>
      <c r="AJ3">
        <v>-3.1680000000000001</v>
      </c>
      <c r="AK3" s="8">
        <v>-173</v>
      </c>
      <c r="AL3">
        <v>23</v>
      </c>
      <c r="AM3" s="8">
        <f t="shared" ref="AM3:AM43" si="1">+AJ3*23</f>
        <v>-72.864000000000004</v>
      </c>
      <c r="AO3" t="s">
        <v>10</v>
      </c>
      <c r="AP3">
        <v>1</v>
      </c>
      <c r="AQ3" s="8">
        <v>0.05</v>
      </c>
      <c r="AR3">
        <v>-1.2E-2</v>
      </c>
      <c r="AS3" s="25">
        <v>0.31</v>
      </c>
      <c r="AT3">
        <v>-3.9180000000000001</v>
      </c>
      <c r="AU3" s="8">
        <v>-203</v>
      </c>
      <c r="AV3">
        <v>23</v>
      </c>
      <c r="AW3" s="8">
        <f t="shared" ref="AW3:AW43" si="2">+AT3*23</f>
        <v>-90.114000000000004</v>
      </c>
      <c r="AY3" s="2" t="s">
        <v>80</v>
      </c>
      <c r="AZ3" s="2">
        <f>+COUNTA(A3:A43)</f>
        <v>41</v>
      </c>
      <c r="BA3" s="2">
        <f>+COUNTA(K3:K43)</f>
        <v>41</v>
      </c>
      <c r="BB3" s="2">
        <f>+COUNTA(U3:U43)</f>
        <v>41</v>
      </c>
      <c r="BC3" s="2">
        <f>+COUNTA(AE3:AE43)</f>
        <v>41</v>
      </c>
      <c r="BD3" s="2">
        <f>+COUNTA(AO3:AO43)</f>
        <v>41</v>
      </c>
    </row>
    <row r="4" spans="1:56" x14ac:dyDescent="0.25">
      <c r="A4" t="str">
        <f>+xSO4_precip_year!A4</f>
        <v>CZ0001R</v>
      </c>
      <c r="B4">
        <f>+xSO4_precip_year!B4</f>
        <v>1</v>
      </c>
      <c r="C4">
        <f>+xSO4_precip_year!C4</f>
        <v>0.05</v>
      </c>
      <c r="D4">
        <f>+xSO4_precip_year!D4</f>
        <v>-3.7999999999999999E-2</v>
      </c>
      <c r="E4">
        <f>+xSO4_precip_year!E4</f>
        <v>1.167</v>
      </c>
      <c r="F4">
        <f>+xSO4_precip_year!F4</f>
        <v>-3.294</v>
      </c>
      <c r="G4">
        <f>+xSO4_precip_year!G4</f>
        <v>-213</v>
      </c>
      <c r="H4">
        <f>+xSO4_precip_year!H4</f>
        <v>23</v>
      </c>
      <c r="I4">
        <f>+xSO4_precip_year!I4</f>
        <v>-75.762</v>
      </c>
      <c r="K4" t="s">
        <v>12</v>
      </c>
      <c r="L4">
        <v>1</v>
      </c>
      <c r="M4">
        <v>0.05</v>
      </c>
      <c r="N4">
        <v>-4.7E-2</v>
      </c>
      <c r="O4" s="8">
        <v>1.3939999999999999</v>
      </c>
      <c r="P4">
        <v>-3.4009999999999998</v>
      </c>
      <c r="Q4" s="8">
        <v>-110</v>
      </c>
      <c r="R4">
        <v>20</v>
      </c>
      <c r="S4" s="8">
        <f t="shared" ref="S4:S43" si="3">+P4*23</f>
        <v>-78.222999999999999</v>
      </c>
      <c r="U4" t="s">
        <v>12</v>
      </c>
      <c r="V4">
        <v>1</v>
      </c>
      <c r="W4">
        <v>0.05</v>
      </c>
      <c r="X4">
        <v>-5.0999999999999997E-2</v>
      </c>
      <c r="Y4" s="25">
        <v>1.363</v>
      </c>
      <c r="Z4">
        <v>-3.774</v>
      </c>
      <c r="AA4" s="8">
        <v>-164</v>
      </c>
      <c r="AB4">
        <v>21</v>
      </c>
      <c r="AC4" s="8">
        <f t="shared" si="0"/>
        <v>-86.802000000000007</v>
      </c>
      <c r="AE4" s="2" t="s">
        <v>12</v>
      </c>
      <c r="AF4" s="2">
        <v>1</v>
      </c>
      <c r="AG4" s="2">
        <v>0.05</v>
      </c>
      <c r="AH4" s="2">
        <v>-3.1E-2</v>
      </c>
      <c r="AI4" s="25">
        <v>1.0149999999999999</v>
      </c>
      <c r="AJ4">
        <v>-3.0859999999999999</v>
      </c>
      <c r="AK4" s="8">
        <v>-100</v>
      </c>
      <c r="AL4">
        <v>21</v>
      </c>
      <c r="AM4" s="8">
        <f t="shared" si="1"/>
        <v>-70.977999999999994</v>
      </c>
      <c r="AO4" t="s">
        <v>12</v>
      </c>
      <c r="AP4">
        <v>1</v>
      </c>
      <c r="AQ4" s="8">
        <v>0.05</v>
      </c>
      <c r="AR4">
        <v>-2.3E-2</v>
      </c>
      <c r="AS4" s="25">
        <v>0.85</v>
      </c>
      <c r="AT4">
        <v>-2.7040000000000002</v>
      </c>
      <c r="AU4" s="8">
        <v>-80</v>
      </c>
      <c r="AV4">
        <v>17</v>
      </c>
      <c r="AW4" s="8">
        <f t="shared" si="2"/>
        <v>-62.192000000000007</v>
      </c>
      <c r="AY4" s="2" t="s">
        <v>85</v>
      </c>
      <c r="AZ4" s="6">
        <f>+AVERAGE(I3:I43)</f>
        <v>-71.798707317073166</v>
      </c>
      <c r="BA4" s="6">
        <f>+AVERAGE(S3:S43)</f>
        <v>-71.731390243902439</v>
      </c>
      <c r="BB4" s="6">
        <f>+AVERAGE(AC3:AC43)</f>
        <v>-68.363853658536584</v>
      </c>
      <c r="BC4" s="6">
        <f>+AVERAGE(AM3:AM43)</f>
        <v>-70.857390243902458</v>
      </c>
      <c r="BD4" s="6">
        <f>+AVERAGE(AW3:AW43)</f>
        <v>-72.532463414634151</v>
      </c>
    </row>
    <row r="5" spans="1:56" x14ac:dyDescent="0.25">
      <c r="A5" t="str">
        <f>+xSO4_precip_year!A5</f>
        <v>CZ0003R</v>
      </c>
      <c r="B5">
        <f>+xSO4_precip_year!B5</f>
        <v>1</v>
      </c>
      <c r="C5">
        <f>+xSO4_precip_year!C5</f>
        <v>0.05</v>
      </c>
      <c r="D5">
        <f>+xSO4_precip_year!D5</f>
        <v>-3.6999999999999998E-2</v>
      </c>
      <c r="E5">
        <f>+xSO4_precip_year!E5</f>
        <v>1.071</v>
      </c>
      <c r="F5">
        <f>+xSO4_precip_year!F5</f>
        <v>-3.4550000000000001</v>
      </c>
      <c r="G5">
        <f>+xSO4_precip_year!G5</f>
        <v>-211</v>
      </c>
      <c r="H5">
        <f>+xSO4_precip_year!H5</f>
        <v>23</v>
      </c>
      <c r="I5">
        <f>+xSO4_precip_year!I5</f>
        <v>-79.465000000000003</v>
      </c>
      <c r="K5" t="s">
        <v>13</v>
      </c>
      <c r="L5">
        <v>1</v>
      </c>
      <c r="M5">
        <v>0.05</v>
      </c>
      <c r="N5">
        <v>-0.05</v>
      </c>
      <c r="O5" s="8">
        <v>1.3420000000000001</v>
      </c>
      <c r="P5">
        <v>-3.7149999999999999</v>
      </c>
      <c r="Q5" s="8">
        <v>-173</v>
      </c>
      <c r="R5">
        <v>22</v>
      </c>
      <c r="S5" s="8">
        <f t="shared" si="3"/>
        <v>-85.444999999999993</v>
      </c>
      <c r="U5" t="s">
        <v>13</v>
      </c>
      <c r="V5">
        <v>1</v>
      </c>
      <c r="W5">
        <v>0.05</v>
      </c>
      <c r="X5">
        <v>-4.1000000000000002E-2</v>
      </c>
      <c r="Y5" s="25">
        <v>1.131</v>
      </c>
      <c r="Z5">
        <v>-3.6190000000000002</v>
      </c>
      <c r="AA5" s="8">
        <v>-170</v>
      </c>
      <c r="AB5">
        <v>21</v>
      </c>
      <c r="AC5" s="8">
        <f t="shared" si="0"/>
        <v>-83.237000000000009</v>
      </c>
      <c r="AE5" t="s">
        <v>13</v>
      </c>
      <c r="AF5">
        <v>1</v>
      </c>
      <c r="AG5">
        <v>0.05</v>
      </c>
      <c r="AH5">
        <v>-2.8000000000000001E-2</v>
      </c>
      <c r="AI5" s="25">
        <v>0.91100000000000003</v>
      </c>
      <c r="AJ5">
        <v>-3.0339999999999998</v>
      </c>
      <c r="AK5" s="8">
        <v>-138</v>
      </c>
      <c r="AL5">
        <v>21</v>
      </c>
      <c r="AM5" s="8">
        <f t="shared" si="1"/>
        <v>-69.781999999999996</v>
      </c>
      <c r="AO5" t="s">
        <v>13</v>
      </c>
      <c r="AP5">
        <v>1</v>
      </c>
      <c r="AQ5" s="8">
        <v>0.05</v>
      </c>
      <c r="AR5">
        <v>-2.4E-2</v>
      </c>
      <c r="AS5" s="25">
        <v>0.7</v>
      </c>
      <c r="AT5">
        <v>-3.4289999999999998</v>
      </c>
      <c r="AU5" s="8">
        <v>-111</v>
      </c>
      <c r="AV5">
        <v>19</v>
      </c>
      <c r="AW5" s="8">
        <f t="shared" si="2"/>
        <v>-78.86699999999999</v>
      </c>
      <c r="AY5" s="2" t="s">
        <v>86</v>
      </c>
      <c r="AZ5" s="7">
        <f>+STDEV(I3:I43)</f>
        <v>13.379312165137538</v>
      </c>
      <c r="BA5" s="7">
        <f>+STDEV(S3:S43)</f>
        <v>12.108629311111248</v>
      </c>
      <c r="BB5" s="7">
        <f>+STDEV(S3:S43)</f>
        <v>12.108629311111248</v>
      </c>
      <c r="BC5" s="7">
        <f>+STDEV(AM3:AM43)</f>
        <v>16.686494278125032</v>
      </c>
      <c r="BD5" s="7">
        <f>+STDEV(AW3:AW43)</f>
        <v>15.389121917928867</v>
      </c>
    </row>
    <row r="6" spans="1:56" x14ac:dyDescent="0.25">
      <c r="A6" t="str">
        <f>+xSO4_precip_year!A6</f>
        <v>DE0001R</v>
      </c>
      <c r="B6">
        <f>+xSO4_precip_year!B6</f>
        <v>1</v>
      </c>
      <c r="C6">
        <f>+xSO4_precip_year!C6</f>
        <v>0.05</v>
      </c>
      <c r="D6">
        <f>+xSO4_precip_year!D6</f>
        <v>-3.4000000000000002E-2</v>
      </c>
      <c r="E6">
        <f>+xSO4_precip_year!E6</f>
        <v>0.93700000000000006</v>
      </c>
      <c r="F6">
        <f>+xSO4_precip_year!F6</f>
        <v>-3.64</v>
      </c>
      <c r="G6">
        <f>+xSO4_precip_year!G6</f>
        <v>-189</v>
      </c>
      <c r="H6">
        <f>+xSO4_precip_year!H6</f>
        <v>22</v>
      </c>
      <c r="I6">
        <f>+xSO4_precip_year!I6</f>
        <v>-83.72</v>
      </c>
      <c r="K6" t="s">
        <v>14</v>
      </c>
      <c r="L6">
        <v>1</v>
      </c>
      <c r="M6">
        <v>0.05</v>
      </c>
      <c r="N6">
        <v>-4.2999999999999997E-2</v>
      </c>
      <c r="O6" s="8">
        <v>1.27</v>
      </c>
      <c r="P6">
        <v>-3.3730000000000002</v>
      </c>
      <c r="Q6" s="8">
        <v>-134</v>
      </c>
      <c r="R6">
        <v>20</v>
      </c>
      <c r="S6" s="8">
        <f t="shared" si="3"/>
        <v>-77.579000000000008</v>
      </c>
      <c r="U6" t="s">
        <v>14</v>
      </c>
      <c r="V6">
        <v>1</v>
      </c>
      <c r="W6">
        <v>0.05</v>
      </c>
      <c r="X6">
        <v>-3.4000000000000002E-2</v>
      </c>
      <c r="Y6" s="25">
        <v>0.92900000000000005</v>
      </c>
      <c r="Z6">
        <v>-3.6339999999999999</v>
      </c>
      <c r="AA6" s="8">
        <v>-150</v>
      </c>
      <c r="AB6">
        <v>20</v>
      </c>
      <c r="AC6" s="8">
        <f t="shared" si="0"/>
        <v>-83.581999999999994</v>
      </c>
      <c r="AE6" t="s">
        <v>14</v>
      </c>
      <c r="AF6">
        <v>1</v>
      </c>
      <c r="AG6">
        <v>0.05</v>
      </c>
      <c r="AH6">
        <v>-3.2000000000000001E-2</v>
      </c>
      <c r="AI6" s="25">
        <v>0.81499999999999995</v>
      </c>
      <c r="AJ6">
        <v>-3.8679999999999999</v>
      </c>
      <c r="AK6" s="8">
        <v>-142</v>
      </c>
      <c r="AL6">
        <v>20</v>
      </c>
      <c r="AM6" s="8">
        <f t="shared" si="1"/>
        <v>-88.963999999999999</v>
      </c>
      <c r="AO6" t="s">
        <v>14</v>
      </c>
      <c r="AP6">
        <v>1</v>
      </c>
      <c r="AQ6" s="8">
        <v>0.05</v>
      </c>
      <c r="AR6">
        <v>-3.1E-2</v>
      </c>
      <c r="AS6" s="25">
        <v>0.83599999999999997</v>
      </c>
      <c r="AT6">
        <v>-3.673</v>
      </c>
      <c r="AU6" s="8">
        <v>-152</v>
      </c>
      <c r="AV6">
        <v>20</v>
      </c>
      <c r="AW6" s="8">
        <f t="shared" si="2"/>
        <v>-84.478999999999999</v>
      </c>
      <c r="AY6" s="2" t="s">
        <v>84</v>
      </c>
      <c r="AZ6" s="3">
        <f>+AVERAGE(D3:D43)</f>
        <v>-2.4731707317073182E-2</v>
      </c>
      <c r="BA6" s="3">
        <f>+AVERAGE(N3:N43)</f>
        <v>-3.2341463414634147E-2</v>
      </c>
      <c r="BB6" s="3">
        <f>+AVERAGE(X3:X43)</f>
        <v>-2.4317073170731719E-2</v>
      </c>
      <c r="BC6" s="3">
        <f>+AVERAGE(AH3:AH43)</f>
        <v>-1.9658536585365864E-2</v>
      </c>
      <c r="BD6" s="3">
        <f>+AVERAGE(AR3:AR43)</f>
        <v>-2.1292682926829277E-2</v>
      </c>
    </row>
    <row r="7" spans="1:56" x14ac:dyDescent="0.25">
      <c r="A7" t="str">
        <f>+xSO4_precip_year!A7</f>
        <v>DE0002R</v>
      </c>
      <c r="B7">
        <f>+xSO4_precip_year!B7</f>
        <v>1</v>
      </c>
      <c r="C7">
        <f>+xSO4_precip_year!C7</f>
        <v>0.05</v>
      </c>
      <c r="D7">
        <f>+xSO4_precip_year!D7</f>
        <v>-3.5000000000000003E-2</v>
      </c>
      <c r="E7">
        <f>+xSO4_precip_year!E7</f>
        <v>0.96899999999999997</v>
      </c>
      <c r="F7">
        <f>+xSO4_precip_year!F7</f>
        <v>-3.6120000000000001</v>
      </c>
      <c r="G7">
        <f>+xSO4_precip_year!G7</f>
        <v>-219</v>
      </c>
      <c r="H7">
        <f>+xSO4_precip_year!H7</f>
        <v>23</v>
      </c>
      <c r="I7">
        <f>+xSO4_precip_year!I7</f>
        <v>-83.076000000000008</v>
      </c>
      <c r="K7" t="s">
        <v>15</v>
      </c>
      <c r="L7">
        <v>1</v>
      </c>
      <c r="M7">
        <v>0.05</v>
      </c>
      <c r="N7">
        <v>-3.5000000000000003E-2</v>
      </c>
      <c r="O7" s="8">
        <v>1.135</v>
      </c>
      <c r="P7">
        <v>-3.0819999999999999</v>
      </c>
      <c r="Q7" s="8">
        <v>-191</v>
      </c>
      <c r="R7">
        <v>23</v>
      </c>
      <c r="S7" s="8">
        <f t="shared" si="3"/>
        <v>-70.885999999999996</v>
      </c>
      <c r="U7" t="s">
        <v>15</v>
      </c>
      <c r="V7">
        <v>1</v>
      </c>
      <c r="W7">
        <v>0.05</v>
      </c>
      <c r="X7">
        <v>-3.5000000000000003E-2</v>
      </c>
      <c r="Y7" s="25">
        <v>0.97</v>
      </c>
      <c r="Z7">
        <v>-3.593</v>
      </c>
      <c r="AA7" s="8">
        <v>-211</v>
      </c>
      <c r="AB7">
        <v>23</v>
      </c>
      <c r="AC7" s="8">
        <f t="shared" si="0"/>
        <v>-82.638999999999996</v>
      </c>
      <c r="AE7" t="s">
        <v>15</v>
      </c>
      <c r="AF7">
        <v>1</v>
      </c>
      <c r="AG7">
        <v>0.05</v>
      </c>
      <c r="AH7">
        <v>-3.5000000000000003E-2</v>
      </c>
      <c r="AI7" s="25">
        <v>0.90500000000000003</v>
      </c>
      <c r="AJ7">
        <v>-3.84</v>
      </c>
      <c r="AK7" s="8">
        <v>-187</v>
      </c>
      <c r="AL7">
        <v>23</v>
      </c>
      <c r="AM7" s="8">
        <f t="shared" si="1"/>
        <v>-88.32</v>
      </c>
      <c r="AO7" t="s">
        <v>15</v>
      </c>
      <c r="AP7">
        <v>1</v>
      </c>
      <c r="AQ7" s="8">
        <v>0.05</v>
      </c>
      <c r="AR7">
        <v>-2.5999999999999999E-2</v>
      </c>
      <c r="AS7" s="25">
        <v>0.76900000000000002</v>
      </c>
      <c r="AT7">
        <v>-3.3879999999999999</v>
      </c>
      <c r="AU7" s="8">
        <v>-177</v>
      </c>
      <c r="AV7">
        <v>23</v>
      </c>
      <c r="AW7" s="8">
        <f t="shared" si="2"/>
        <v>-77.923999999999992</v>
      </c>
      <c r="AY7" s="2"/>
      <c r="AZ7" s="2"/>
      <c r="BA7" s="2"/>
      <c r="BB7" s="2"/>
      <c r="BC7" s="2"/>
      <c r="BD7" s="2"/>
    </row>
    <row r="8" spans="1:56" x14ac:dyDescent="0.25">
      <c r="A8" t="str">
        <f>+xSO4_precip_year!A8</f>
        <v>DE0003R</v>
      </c>
      <c r="B8">
        <f>+xSO4_precip_year!B8</f>
        <v>1</v>
      </c>
      <c r="C8">
        <f>+xSO4_precip_year!C8</f>
        <v>0.05</v>
      </c>
      <c r="D8">
        <f>+xSO4_precip_year!D8</f>
        <v>-0.02</v>
      </c>
      <c r="E8">
        <f>+xSO4_precip_year!E8</f>
        <v>0.58899999999999997</v>
      </c>
      <c r="F8">
        <f>+xSO4_precip_year!F8</f>
        <v>-3.3570000000000002</v>
      </c>
      <c r="G8">
        <f>+xSO4_precip_year!G8</f>
        <v>-199</v>
      </c>
      <c r="H8">
        <f>+xSO4_precip_year!H8</f>
        <v>22</v>
      </c>
      <c r="I8">
        <f>+xSO4_precip_year!I8</f>
        <v>-77.210999999999999</v>
      </c>
      <c r="K8" t="s">
        <v>16</v>
      </c>
      <c r="L8">
        <v>1</v>
      </c>
      <c r="M8">
        <v>0.05</v>
      </c>
      <c r="N8">
        <v>-2.5000000000000001E-2</v>
      </c>
      <c r="O8" s="8">
        <v>0.69899999999999995</v>
      </c>
      <c r="P8">
        <v>-3.585</v>
      </c>
      <c r="Q8" s="8">
        <v>-154</v>
      </c>
      <c r="R8">
        <v>21</v>
      </c>
      <c r="S8" s="8">
        <f t="shared" si="3"/>
        <v>-82.454999999999998</v>
      </c>
      <c r="U8" t="s">
        <v>16</v>
      </c>
      <c r="V8">
        <v>1</v>
      </c>
      <c r="W8">
        <v>0.05</v>
      </c>
      <c r="X8">
        <v>-2.1999999999999999E-2</v>
      </c>
      <c r="Y8" s="25">
        <v>0.65600000000000003</v>
      </c>
      <c r="Z8">
        <v>-3.3820000000000001</v>
      </c>
      <c r="AA8" s="8">
        <v>-164</v>
      </c>
      <c r="AB8">
        <v>21</v>
      </c>
      <c r="AC8" s="8">
        <f t="shared" si="0"/>
        <v>-77.786000000000001</v>
      </c>
      <c r="AE8" t="s">
        <v>16</v>
      </c>
      <c r="AF8">
        <v>1</v>
      </c>
      <c r="AG8">
        <v>0.05</v>
      </c>
      <c r="AH8">
        <v>-1.4E-2</v>
      </c>
      <c r="AI8" s="25">
        <v>0.442</v>
      </c>
      <c r="AJ8">
        <v>-3.2610000000000001</v>
      </c>
      <c r="AK8" s="8">
        <v>-146</v>
      </c>
      <c r="AL8">
        <v>21</v>
      </c>
      <c r="AM8" s="8">
        <f t="shared" si="1"/>
        <v>-75.003</v>
      </c>
      <c r="AO8" t="s">
        <v>16</v>
      </c>
      <c r="AP8">
        <v>1</v>
      </c>
      <c r="AQ8" s="8">
        <v>0.05</v>
      </c>
      <c r="AR8">
        <v>-1.2999999999999999E-2</v>
      </c>
      <c r="AS8" s="25">
        <v>0.41099999999999998</v>
      </c>
      <c r="AT8">
        <v>-3.137</v>
      </c>
      <c r="AU8" s="8">
        <v>-156</v>
      </c>
      <c r="AV8">
        <v>21</v>
      </c>
      <c r="AW8" s="8">
        <f t="shared" si="2"/>
        <v>-72.150999999999996</v>
      </c>
      <c r="AY8" s="2" t="s">
        <v>186</v>
      </c>
      <c r="AZ8" s="4">
        <f>+COUNTIFS(B3:B43,"1",D3:D43,"&lt;0")/COUNTA(A3:A43)</f>
        <v>0.97560975609756095</v>
      </c>
      <c r="BA8" s="4">
        <f>+COUNTIFS(L3:L43,"1",N3:N43,"&lt;0")/COUNTA(K3:K43)</f>
        <v>0.97560975609756095</v>
      </c>
      <c r="BB8" s="4">
        <f>+COUNTIFS(V3:V43,"1",X3:X43,"&lt;0")/COUNTA(U3:U43)</f>
        <v>0.85365853658536583</v>
      </c>
      <c r="BC8" s="4">
        <f>+COUNTIFS(AF3:AF43,"1",AH3:AH43,"&lt;0")/COUNTA(AE3:AE43)</f>
        <v>0.92682926829268297</v>
      </c>
      <c r="BD8" s="4">
        <f>+COUNTIFS(AP3:AP43,"1",AR3:AR43,"&lt;0")/COUNTA(AO3:AO43)</f>
        <v>0.95121951219512191</v>
      </c>
    </row>
    <row r="9" spans="1:56" x14ac:dyDescent="0.25">
      <c r="A9" t="str">
        <f>+xSO4_precip_year!A9</f>
        <v>DE0004R</v>
      </c>
      <c r="B9">
        <f>+xSO4_precip_year!B9</f>
        <v>1</v>
      </c>
      <c r="C9">
        <f>+xSO4_precip_year!C9</f>
        <v>0.05</v>
      </c>
      <c r="D9">
        <f>+xSO4_precip_year!D9</f>
        <v>-2.3E-2</v>
      </c>
      <c r="E9">
        <f>+xSO4_precip_year!E9</f>
        <v>0.68200000000000005</v>
      </c>
      <c r="F9">
        <f>+xSO4_precip_year!F9</f>
        <v>-3.3929999999999998</v>
      </c>
      <c r="G9">
        <f>+xSO4_precip_year!G9</f>
        <v>-213</v>
      </c>
      <c r="H9">
        <f>+xSO4_precip_year!H9</f>
        <v>23</v>
      </c>
      <c r="I9">
        <f>+xSO4_precip_year!I9</f>
        <v>-78.039000000000001</v>
      </c>
      <c r="K9" t="s">
        <v>102</v>
      </c>
      <c r="L9">
        <v>1</v>
      </c>
      <c r="M9">
        <v>0.05</v>
      </c>
      <c r="N9">
        <v>-3.5000000000000003E-2</v>
      </c>
      <c r="O9" s="8">
        <v>0.998</v>
      </c>
      <c r="P9">
        <v>-3.5350000000000001</v>
      </c>
      <c r="Q9" s="8">
        <v>-151</v>
      </c>
      <c r="R9">
        <v>22</v>
      </c>
      <c r="S9" s="8">
        <f t="shared" si="3"/>
        <v>-81.305000000000007</v>
      </c>
      <c r="U9" t="s">
        <v>102</v>
      </c>
      <c r="V9">
        <v>1</v>
      </c>
      <c r="W9">
        <v>0.05</v>
      </c>
      <c r="X9">
        <v>-2.9000000000000001E-2</v>
      </c>
      <c r="Y9" s="25">
        <v>0.82699999999999996</v>
      </c>
      <c r="Z9">
        <v>-3.5030000000000001</v>
      </c>
      <c r="AA9" s="8">
        <v>-185</v>
      </c>
      <c r="AB9">
        <v>23</v>
      </c>
      <c r="AC9" s="8">
        <f t="shared" si="0"/>
        <v>-80.569000000000003</v>
      </c>
      <c r="AE9" t="s">
        <v>102</v>
      </c>
      <c r="AF9">
        <v>1</v>
      </c>
      <c r="AG9">
        <v>0.05</v>
      </c>
      <c r="AH9">
        <v>-1.7999999999999999E-2</v>
      </c>
      <c r="AI9" s="25">
        <v>0.57099999999999995</v>
      </c>
      <c r="AJ9">
        <v>-3.1749999999999998</v>
      </c>
      <c r="AK9" s="8">
        <v>-189</v>
      </c>
      <c r="AL9">
        <v>23</v>
      </c>
      <c r="AM9" s="8">
        <f t="shared" si="1"/>
        <v>-73.024999999999991</v>
      </c>
      <c r="AO9" t="s">
        <v>102</v>
      </c>
      <c r="AP9">
        <v>1</v>
      </c>
      <c r="AQ9" s="8">
        <v>0.05</v>
      </c>
      <c r="AR9">
        <v>-1.4E-2</v>
      </c>
      <c r="AS9" s="25">
        <v>0.47399999999999998</v>
      </c>
      <c r="AT9">
        <v>-2.9180000000000001</v>
      </c>
      <c r="AU9" s="8">
        <v>-153</v>
      </c>
      <c r="AV9">
        <v>23</v>
      </c>
      <c r="AW9" s="8">
        <f t="shared" si="2"/>
        <v>-67.114000000000004</v>
      </c>
      <c r="AY9" s="2" t="s">
        <v>187</v>
      </c>
      <c r="AZ9" s="4">
        <f>+COUNTIFS(B3:B43,"1",D3:D43,"&gt;0")/COUNTA(A3:A43)</f>
        <v>0</v>
      </c>
      <c r="BA9" s="4">
        <f>+COUNTIFS(L3:L43,"1",N3:N43,"&gt;0")/COUNTA(K3:K43)</f>
        <v>0</v>
      </c>
      <c r="BB9" s="4">
        <f>+COUNTIFS(V3:V43,"1",X3:X43,"&gt;0")/COUNTA(U3:U43)</f>
        <v>0</v>
      </c>
      <c r="BC9" s="4">
        <f>+COUNTIFS(AF3:AF43,"1",AH3:AH43,"&gt;0")/COUNTA(AE3:AE43)</f>
        <v>0</v>
      </c>
      <c r="BD9" s="4">
        <f>+COUNTIFS(AP3:AP40,"1",AR3:AR40,"&gt;0")/COUNTA(AO3:AO40)</f>
        <v>0</v>
      </c>
    </row>
    <row r="10" spans="1:56" x14ac:dyDescent="0.25">
      <c r="A10" t="str">
        <f>+xSO4_precip_year!A10</f>
        <v>DE0005R</v>
      </c>
      <c r="B10">
        <f>+xSO4_precip_year!B10</f>
        <v>1</v>
      </c>
      <c r="C10">
        <f>+xSO4_precip_year!C10</f>
        <v>0.05</v>
      </c>
      <c r="D10">
        <f>+xSO4_precip_year!D10</f>
        <v>-3.1E-2</v>
      </c>
      <c r="E10">
        <f>+xSO4_precip_year!E10</f>
        <v>0.82899999999999996</v>
      </c>
      <c r="F10">
        <f>+xSO4_precip_year!F10</f>
        <v>-3.7</v>
      </c>
      <c r="G10">
        <f>+xSO4_precip_year!G10</f>
        <v>-186</v>
      </c>
      <c r="H10">
        <f>+xSO4_precip_year!H10</f>
        <v>22</v>
      </c>
      <c r="I10">
        <f>+xSO4_precip_year!I10</f>
        <v>-85.100000000000009</v>
      </c>
      <c r="K10" t="s">
        <v>103</v>
      </c>
      <c r="L10">
        <v>1</v>
      </c>
      <c r="M10">
        <v>0.05</v>
      </c>
      <c r="N10">
        <v>-4.4999999999999998E-2</v>
      </c>
      <c r="O10" s="8">
        <v>1.125</v>
      </c>
      <c r="P10">
        <v>-4.0010000000000003</v>
      </c>
      <c r="Q10" s="8">
        <v>-144</v>
      </c>
      <c r="R10">
        <v>20</v>
      </c>
      <c r="S10" s="8">
        <f t="shared" si="3"/>
        <v>-92.02300000000001</v>
      </c>
      <c r="U10" t="s">
        <v>103</v>
      </c>
      <c r="V10">
        <v>1</v>
      </c>
      <c r="W10">
        <v>0.05</v>
      </c>
      <c r="X10">
        <v>-0.03</v>
      </c>
      <c r="Y10" s="25">
        <v>0.83699999999999997</v>
      </c>
      <c r="Z10">
        <v>-3.6349999999999998</v>
      </c>
      <c r="AA10" s="8">
        <v>-144</v>
      </c>
      <c r="AB10">
        <v>20</v>
      </c>
      <c r="AC10" s="8">
        <f t="shared" si="0"/>
        <v>-83.60499999999999</v>
      </c>
      <c r="AE10" t="s">
        <v>103</v>
      </c>
      <c r="AF10">
        <v>1</v>
      </c>
      <c r="AG10">
        <v>0.05</v>
      </c>
      <c r="AH10">
        <v>-2.1999999999999999E-2</v>
      </c>
      <c r="AI10" s="25">
        <v>0.65800000000000003</v>
      </c>
      <c r="AJ10">
        <v>-3.343</v>
      </c>
      <c r="AK10" s="8">
        <v>-109</v>
      </c>
      <c r="AL10">
        <v>19</v>
      </c>
      <c r="AM10" s="8">
        <f t="shared" si="1"/>
        <v>-76.888999999999996</v>
      </c>
      <c r="AO10" t="s">
        <v>103</v>
      </c>
      <c r="AP10">
        <v>1</v>
      </c>
      <c r="AQ10" s="8">
        <v>0.05</v>
      </c>
      <c r="AR10">
        <v>-1.9E-2</v>
      </c>
      <c r="AS10" s="25">
        <v>0.55200000000000005</v>
      </c>
      <c r="AT10">
        <v>-3.4660000000000002</v>
      </c>
      <c r="AU10" s="8">
        <v>-117</v>
      </c>
      <c r="AV10">
        <v>18</v>
      </c>
      <c r="AW10" s="8">
        <f t="shared" si="2"/>
        <v>-79.718000000000004</v>
      </c>
      <c r="AZ10" s="4"/>
      <c r="BA10" s="4"/>
      <c r="BB10" s="4"/>
    </row>
    <row r="11" spans="1:56" x14ac:dyDescent="0.25">
      <c r="A11" t="str">
        <f>+xSO4_precip_year!A11</f>
        <v>DE0007R</v>
      </c>
      <c r="B11">
        <f>+xSO4_precip_year!B11</f>
        <v>1</v>
      </c>
      <c r="C11">
        <f>+xSO4_precip_year!C11</f>
        <v>0.05</v>
      </c>
      <c r="D11">
        <f>+xSO4_precip_year!D11</f>
        <v>-0.03</v>
      </c>
      <c r="E11">
        <f>+xSO4_precip_year!E11</f>
        <v>0.91200000000000003</v>
      </c>
      <c r="F11">
        <f>+xSO4_precip_year!F11</f>
        <v>-3.3420000000000001</v>
      </c>
      <c r="G11">
        <f>+xSO4_precip_year!G11</f>
        <v>-139</v>
      </c>
      <c r="H11">
        <f>+xSO4_precip_year!H11</f>
        <v>19</v>
      </c>
      <c r="I11">
        <f>+xSO4_precip_year!I11</f>
        <v>-76.866</v>
      </c>
      <c r="K11" t="s">
        <v>17</v>
      </c>
      <c r="L11">
        <v>1</v>
      </c>
      <c r="M11">
        <v>0.05</v>
      </c>
      <c r="N11">
        <v>-2.8000000000000001E-2</v>
      </c>
      <c r="O11" s="8">
        <v>1.0009999999999999</v>
      </c>
      <c r="P11">
        <v>-2.7989999999999999</v>
      </c>
      <c r="Q11" s="8">
        <v>-95</v>
      </c>
      <c r="R11">
        <v>19</v>
      </c>
      <c r="S11" s="8">
        <f t="shared" si="3"/>
        <v>-64.376999999999995</v>
      </c>
      <c r="U11" t="s">
        <v>17</v>
      </c>
      <c r="V11">
        <v>1</v>
      </c>
      <c r="W11">
        <v>0.05</v>
      </c>
      <c r="X11">
        <v>-3.6999999999999998E-2</v>
      </c>
      <c r="Y11" s="25">
        <v>0.99399999999999999</v>
      </c>
      <c r="Z11">
        <v>-3.7669999999999999</v>
      </c>
      <c r="AA11" s="8">
        <v>-137</v>
      </c>
      <c r="AB11">
        <v>19</v>
      </c>
      <c r="AC11" s="8">
        <f t="shared" si="0"/>
        <v>-86.640999999999991</v>
      </c>
      <c r="AE11" t="s">
        <v>17</v>
      </c>
      <c r="AF11">
        <v>1</v>
      </c>
      <c r="AG11">
        <v>0.05</v>
      </c>
      <c r="AH11">
        <v>-2.8000000000000001E-2</v>
      </c>
      <c r="AI11" s="25">
        <v>0.78700000000000003</v>
      </c>
      <c r="AJ11">
        <v>-3.5419999999999998</v>
      </c>
      <c r="AK11" s="8">
        <v>-127</v>
      </c>
      <c r="AL11">
        <v>19</v>
      </c>
      <c r="AM11" s="8">
        <f t="shared" si="1"/>
        <v>-81.465999999999994</v>
      </c>
      <c r="AO11" t="s">
        <v>17</v>
      </c>
      <c r="AP11">
        <v>1</v>
      </c>
      <c r="AQ11" s="8">
        <v>0.05</v>
      </c>
      <c r="AR11">
        <v>-0.02</v>
      </c>
      <c r="AS11" s="25">
        <v>0.66</v>
      </c>
      <c r="AT11">
        <v>-3.0339999999999998</v>
      </c>
      <c r="AU11" s="8">
        <v>-127</v>
      </c>
      <c r="AV11">
        <v>19</v>
      </c>
      <c r="AW11" s="8">
        <f t="shared" si="2"/>
        <v>-69.781999999999996</v>
      </c>
      <c r="AZ11" s="4"/>
      <c r="BA11" s="4"/>
      <c r="BB11" s="4"/>
    </row>
    <row r="12" spans="1:56" x14ac:dyDescent="0.25">
      <c r="A12" t="str">
        <f>+xSO4_precip_year!A12</f>
        <v>DK0005R</v>
      </c>
      <c r="B12">
        <f>+xSO4_precip_year!B12</f>
        <v>1</v>
      </c>
      <c r="C12">
        <f>+xSO4_precip_year!C12</f>
        <v>0.05</v>
      </c>
      <c r="D12">
        <f>+xSO4_precip_year!D12</f>
        <v>-3.2000000000000001E-2</v>
      </c>
      <c r="E12">
        <f>+xSO4_precip_year!E12</f>
        <v>0.92300000000000004</v>
      </c>
      <c r="F12">
        <f>+xSO4_precip_year!F12</f>
        <v>-3.4950000000000001</v>
      </c>
      <c r="G12">
        <f>+xSO4_precip_year!G12</f>
        <v>-221</v>
      </c>
      <c r="H12">
        <f>+xSO4_precip_year!H12</f>
        <v>23</v>
      </c>
      <c r="I12">
        <f>+xSO4_precip_year!I12</f>
        <v>-80.385000000000005</v>
      </c>
      <c r="K12" t="s">
        <v>19</v>
      </c>
      <c r="L12">
        <v>1</v>
      </c>
      <c r="M12">
        <v>0.05</v>
      </c>
      <c r="N12">
        <v>-4.8000000000000001E-2</v>
      </c>
      <c r="O12" s="8">
        <v>1.244</v>
      </c>
      <c r="P12">
        <v>-3.8540000000000001</v>
      </c>
      <c r="Q12" s="8">
        <v>-119</v>
      </c>
      <c r="R12">
        <v>19</v>
      </c>
      <c r="S12" s="8">
        <f t="shared" si="3"/>
        <v>-88.641999999999996</v>
      </c>
      <c r="U12" t="s">
        <v>19</v>
      </c>
      <c r="V12">
        <v>1</v>
      </c>
      <c r="W12">
        <v>0.05</v>
      </c>
      <c r="X12">
        <v>-4.1000000000000002E-2</v>
      </c>
      <c r="Y12" s="25">
        <v>1.0549999999999999</v>
      </c>
      <c r="Z12">
        <v>-3.871</v>
      </c>
      <c r="AA12" s="8">
        <v>-131</v>
      </c>
      <c r="AB12">
        <v>19</v>
      </c>
      <c r="AC12" s="8">
        <f t="shared" si="0"/>
        <v>-89.033000000000001</v>
      </c>
      <c r="AE12" t="s">
        <v>19</v>
      </c>
      <c r="AF12">
        <v>1</v>
      </c>
      <c r="AG12">
        <v>0.05</v>
      </c>
      <c r="AH12">
        <v>-2.4E-2</v>
      </c>
      <c r="AI12" s="25">
        <v>0.72399999999999998</v>
      </c>
      <c r="AJ12">
        <v>-3.33</v>
      </c>
      <c r="AK12" s="8">
        <v>-125</v>
      </c>
      <c r="AL12">
        <v>19</v>
      </c>
      <c r="AM12" s="8">
        <f t="shared" si="1"/>
        <v>-76.59</v>
      </c>
      <c r="AO12" t="s">
        <v>19</v>
      </c>
      <c r="AP12">
        <v>1</v>
      </c>
      <c r="AQ12" s="8">
        <v>0.05</v>
      </c>
      <c r="AR12">
        <v>-1.4999999999999999E-2</v>
      </c>
      <c r="AS12" s="25">
        <v>0.61699999999999999</v>
      </c>
      <c r="AT12">
        <v>-2.44</v>
      </c>
      <c r="AU12" s="8">
        <v>-61</v>
      </c>
      <c r="AV12">
        <v>19</v>
      </c>
      <c r="AW12" s="8">
        <f t="shared" si="2"/>
        <v>-56.12</v>
      </c>
    </row>
    <row r="13" spans="1:56" x14ac:dyDescent="0.25">
      <c r="A13" t="str">
        <f>+xSO4_precip_year!A13</f>
        <v>EE0009R</v>
      </c>
      <c r="B13">
        <f>+xSO4_precip_year!B13</f>
        <v>1</v>
      </c>
      <c r="C13">
        <f>+xSO4_precip_year!C13</f>
        <v>0.05</v>
      </c>
      <c r="D13">
        <f>+xSO4_precip_year!D13</f>
        <v>-2.5999999999999999E-2</v>
      </c>
      <c r="E13">
        <f>+xSO4_precip_year!E13</f>
        <v>0.755</v>
      </c>
      <c r="F13">
        <f>+xSO4_precip_year!F13</f>
        <v>-3.476</v>
      </c>
      <c r="G13">
        <f>+xSO4_precip_year!G13</f>
        <v>-125</v>
      </c>
      <c r="H13">
        <f>+xSO4_precip_year!H13</f>
        <v>18</v>
      </c>
      <c r="I13">
        <f>+xSO4_precip_year!I13</f>
        <v>-79.947999999999993</v>
      </c>
      <c r="K13" t="s">
        <v>105</v>
      </c>
      <c r="L13">
        <v>1</v>
      </c>
      <c r="M13">
        <v>0.05</v>
      </c>
      <c r="N13">
        <v>-4.3999999999999997E-2</v>
      </c>
      <c r="O13" s="8">
        <v>1.214</v>
      </c>
      <c r="P13">
        <v>-3.6259999999999999</v>
      </c>
      <c r="Q13" s="8">
        <v>-113</v>
      </c>
      <c r="R13">
        <v>19</v>
      </c>
      <c r="S13" s="8">
        <f t="shared" si="3"/>
        <v>-83.397999999999996</v>
      </c>
      <c r="U13" t="s">
        <v>105</v>
      </c>
      <c r="V13">
        <v>1</v>
      </c>
      <c r="W13">
        <v>0.05</v>
      </c>
      <c r="X13">
        <v>-2.7E-2</v>
      </c>
      <c r="Y13" s="25">
        <v>0.74099999999999999</v>
      </c>
      <c r="Z13">
        <v>-3.6240000000000001</v>
      </c>
      <c r="AA13" s="8">
        <v>-101</v>
      </c>
      <c r="AB13">
        <v>18</v>
      </c>
      <c r="AC13" s="8">
        <f t="shared" si="0"/>
        <v>-83.352000000000004</v>
      </c>
      <c r="AE13" t="s">
        <v>105</v>
      </c>
      <c r="AF13">
        <v>1</v>
      </c>
      <c r="AG13">
        <v>0.05</v>
      </c>
      <c r="AH13">
        <v>-2.5999999999999999E-2</v>
      </c>
      <c r="AI13" s="25">
        <v>0.70599999999999996</v>
      </c>
      <c r="AJ13">
        <v>-3.706</v>
      </c>
      <c r="AK13" s="8">
        <v>-107</v>
      </c>
      <c r="AL13">
        <v>19</v>
      </c>
      <c r="AM13" s="8">
        <f t="shared" si="1"/>
        <v>-85.238</v>
      </c>
      <c r="AO13" t="s">
        <v>105</v>
      </c>
      <c r="AP13">
        <v>1</v>
      </c>
      <c r="AQ13" s="8">
        <v>0.05</v>
      </c>
      <c r="AR13">
        <v>-2.4E-2</v>
      </c>
      <c r="AS13" s="25">
        <v>0.66500000000000004</v>
      </c>
      <c r="AT13">
        <v>-3.5630000000000002</v>
      </c>
      <c r="AU13" s="8">
        <v>-100</v>
      </c>
      <c r="AV13">
        <v>17</v>
      </c>
      <c r="AW13" s="8">
        <f t="shared" si="2"/>
        <v>-81.948999999999998</v>
      </c>
    </row>
    <row r="14" spans="1:56" x14ac:dyDescent="0.25">
      <c r="A14" t="str">
        <f>+xSO4_precip_year!A14</f>
        <v>EE0011R</v>
      </c>
      <c r="B14">
        <f>+xSO4_precip_year!B14</f>
        <v>1</v>
      </c>
      <c r="C14">
        <f>+xSO4_precip_year!C14</f>
        <v>0.05</v>
      </c>
      <c r="D14">
        <f>+xSO4_precip_year!D14</f>
        <v>-2.8000000000000001E-2</v>
      </c>
      <c r="E14">
        <f>+xSO4_precip_year!E14</f>
        <v>0.84199999999999997</v>
      </c>
      <c r="F14">
        <f>+xSO4_precip_year!F14</f>
        <v>-3.3540000000000001</v>
      </c>
      <c r="G14">
        <f>+xSO4_precip_year!G14</f>
        <v>-133</v>
      </c>
      <c r="H14">
        <f>+xSO4_precip_year!H14</f>
        <v>19</v>
      </c>
      <c r="I14">
        <f>+xSO4_precip_year!I14</f>
        <v>-77.141999999999996</v>
      </c>
      <c r="K14" t="s">
        <v>106</v>
      </c>
      <c r="L14">
        <v>1</v>
      </c>
      <c r="M14">
        <v>0.05</v>
      </c>
      <c r="N14">
        <v>-4.2999999999999997E-2</v>
      </c>
      <c r="O14" s="8">
        <v>1.331</v>
      </c>
      <c r="P14">
        <v>-3.2029999999999998</v>
      </c>
      <c r="Q14" s="8">
        <v>-97</v>
      </c>
      <c r="R14">
        <v>18</v>
      </c>
      <c r="S14" s="8">
        <f t="shared" si="3"/>
        <v>-73.668999999999997</v>
      </c>
      <c r="U14" t="s">
        <v>106</v>
      </c>
      <c r="V14">
        <v>1</v>
      </c>
      <c r="W14">
        <v>0.05</v>
      </c>
      <c r="X14">
        <v>-2.1000000000000001E-2</v>
      </c>
      <c r="Y14" s="25">
        <v>0.66400000000000003</v>
      </c>
      <c r="Z14">
        <v>-3.1379999999999999</v>
      </c>
      <c r="AA14" s="8">
        <v>-87</v>
      </c>
      <c r="AB14">
        <v>19</v>
      </c>
      <c r="AC14" s="8">
        <f t="shared" si="0"/>
        <v>-72.173999999999992</v>
      </c>
      <c r="AE14" t="s">
        <v>106</v>
      </c>
      <c r="AF14">
        <v>1</v>
      </c>
      <c r="AG14">
        <v>0.05</v>
      </c>
      <c r="AH14">
        <v>-2.3E-2</v>
      </c>
      <c r="AI14" s="25">
        <v>0.66800000000000004</v>
      </c>
      <c r="AJ14">
        <v>-3.3769999999999998</v>
      </c>
      <c r="AK14" s="8">
        <v>-105</v>
      </c>
      <c r="AL14">
        <v>18</v>
      </c>
      <c r="AM14" s="8">
        <f t="shared" si="1"/>
        <v>-77.670999999999992</v>
      </c>
      <c r="AO14" t="s">
        <v>106</v>
      </c>
      <c r="AP14">
        <v>1</v>
      </c>
      <c r="AQ14" s="8">
        <v>0.05</v>
      </c>
      <c r="AR14">
        <v>-4.4999999999999998E-2</v>
      </c>
      <c r="AS14" s="25">
        <v>1.153</v>
      </c>
      <c r="AT14">
        <v>-3.86</v>
      </c>
      <c r="AU14" s="8">
        <v>-88</v>
      </c>
      <c r="AV14">
        <v>16</v>
      </c>
      <c r="AW14" s="8">
        <f t="shared" si="2"/>
        <v>-88.78</v>
      </c>
    </row>
    <row r="15" spans="1:56" x14ac:dyDescent="0.25">
      <c r="A15" t="str">
        <f>+xSO4_precip_year!A15</f>
        <v>FI0004R</v>
      </c>
      <c r="B15">
        <f>+xSO4_precip_year!B15</f>
        <v>1</v>
      </c>
      <c r="C15">
        <f>+xSO4_precip_year!C15</f>
        <v>0.05</v>
      </c>
      <c r="D15">
        <f>+xSO4_precip_year!D15</f>
        <v>-1.2E-2</v>
      </c>
      <c r="E15">
        <f>+xSO4_precip_year!E15</f>
        <v>0.42399999999999999</v>
      </c>
      <c r="F15">
        <f>+xSO4_precip_year!F15</f>
        <v>-2.8690000000000002</v>
      </c>
      <c r="G15">
        <f>+xSO4_precip_year!G15</f>
        <v>-203</v>
      </c>
      <c r="H15">
        <f>+xSO4_precip_year!H15</f>
        <v>23</v>
      </c>
      <c r="I15">
        <f>+xSO4_precip_year!I15</f>
        <v>-65.987000000000009</v>
      </c>
      <c r="K15" t="s">
        <v>107</v>
      </c>
      <c r="L15">
        <v>1</v>
      </c>
      <c r="M15">
        <v>0.05</v>
      </c>
      <c r="N15">
        <v>-1.4999999999999999E-2</v>
      </c>
      <c r="O15" s="8">
        <v>0.55200000000000005</v>
      </c>
      <c r="P15">
        <v>-2.6819999999999999</v>
      </c>
      <c r="Q15" s="8">
        <v>-123</v>
      </c>
      <c r="R15">
        <v>22</v>
      </c>
      <c r="S15" s="8">
        <f t="shared" si="3"/>
        <v>-61.686</v>
      </c>
      <c r="U15" t="s">
        <v>107</v>
      </c>
      <c r="V15">
        <v>1</v>
      </c>
      <c r="W15">
        <v>0.05</v>
      </c>
      <c r="X15">
        <v>-1.2E-2</v>
      </c>
      <c r="Y15" s="25">
        <v>0.39500000000000002</v>
      </c>
      <c r="Z15">
        <v>-3.11</v>
      </c>
      <c r="AA15" s="8">
        <v>-165</v>
      </c>
      <c r="AB15">
        <v>22</v>
      </c>
      <c r="AC15" s="8">
        <f t="shared" si="0"/>
        <v>-71.53</v>
      </c>
      <c r="AE15" t="s">
        <v>107</v>
      </c>
      <c r="AF15">
        <v>1</v>
      </c>
      <c r="AG15">
        <v>0.05</v>
      </c>
      <c r="AH15">
        <v>-1.0999999999999999E-2</v>
      </c>
      <c r="AI15" s="25">
        <v>0.38100000000000001</v>
      </c>
      <c r="AJ15">
        <v>-3</v>
      </c>
      <c r="AK15" s="8">
        <v>-126</v>
      </c>
      <c r="AL15">
        <v>21</v>
      </c>
      <c r="AM15" s="8">
        <f t="shared" si="1"/>
        <v>-69</v>
      </c>
      <c r="AO15" t="s">
        <v>107</v>
      </c>
      <c r="AP15">
        <v>1</v>
      </c>
      <c r="AQ15" s="8">
        <v>0.05</v>
      </c>
      <c r="AR15">
        <v>-0.01</v>
      </c>
      <c r="AS15" s="25">
        <v>0.371</v>
      </c>
      <c r="AT15">
        <v>-2.6970000000000001</v>
      </c>
      <c r="AU15" s="8">
        <v>-121</v>
      </c>
      <c r="AV15">
        <v>22</v>
      </c>
      <c r="AW15" s="8">
        <f t="shared" si="2"/>
        <v>-62.030999999999999</v>
      </c>
    </row>
    <row r="16" spans="1:56" x14ac:dyDescent="0.25">
      <c r="A16" t="str">
        <f>+xSO4_precip_year!A16</f>
        <v>FI0017R</v>
      </c>
      <c r="B16">
        <f>+xSO4_precip_year!B16</f>
        <v>1</v>
      </c>
      <c r="C16">
        <f>+xSO4_precip_year!C16</f>
        <v>0.05</v>
      </c>
      <c r="D16">
        <f>+xSO4_precip_year!D16</f>
        <v>-2.8000000000000001E-2</v>
      </c>
      <c r="E16">
        <f>+xSO4_precip_year!E16</f>
        <v>0.90200000000000002</v>
      </c>
      <c r="F16">
        <f>+xSO4_precip_year!F16</f>
        <v>-3.1259999999999999</v>
      </c>
      <c r="G16">
        <f>+xSO4_precip_year!G16</f>
        <v>-179</v>
      </c>
      <c r="H16">
        <f>+xSO4_precip_year!H16</f>
        <v>23</v>
      </c>
      <c r="I16">
        <f>+xSO4_precip_year!I16</f>
        <v>-71.897999999999996</v>
      </c>
      <c r="K16" t="s">
        <v>23</v>
      </c>
      <c r="L16">
        <v>1</v>
      </c>
      <c r="M16">
        <v>0.05</v>
      </c>
      <c r="N16">
        <v>-3.2000000000000001E-2</v>
      </c>
      <c r="O16" s="8">
        <v>1.0629999999999999</v>
      </c>
      <c r="P16">
        <v>-2.9710000000000001</v>
      </c>
      <c r="Q16" s="8">
        <v>-149</v>
      </c>
      <c r="R16">
        <v>23</v>
      </c>
      <c r="S16" s="8">
        <f t="shared" si="3"/>
        <v>-68.332999999999998</v>
      </c>
      <c r="U16" t="s">
        <v>23</v>
      </c>
      <c r="V16">
        <v>1</v>
      </c>
      <c r="W16">
        <v>0.05</v>
      </c>
      <c r="X16">
        <v>-2.1000000000000001E-2</v>
      </c>
      <c r="Y16" s="25">
        <v>0.68200000000000005</v>
      </c>
      <c r="Z16">
        <v>-3.0819999999999999</v>
      </c>
      <c r="AA16" s="8">
        <v>-185</v>
      </c>
      <c r="AB16">
        <v>23</v>
      </c>
      <c r="AC16" s="8">
        <f t="shared" si="0"/>
        <v>-70.885999999999996</v>
      </c>
      <c r="AE16" t="s">
        <v>23</v>
      </c>
      <c r="AF16">
        <v>1</v>
      </c>
      <c r="AG16">
        <v>0.05</v>
      </c>
      <c r="AH16">
        <v>-3.1E-2</v>
      </c>
      <c r="AI16" s="25">
        <v>0.93400000000000005</v>
      </c>
      <c r="AJ16">
        <v>-3.298</v>
      </c>
      <c r="AK16" s="8">
        <v>-126</v>
      </c>
      <c r="AL16">
        <v>21</v>
      </c>
      <c r="AM16" s="8">
        <f t="shared" si="1"/>
        <v>-75.853999999999999</v>
      </c>
      <c r="AO16" t="s">
        <v>23</v>
      </c>
      <c r="AP16">
        <v>1</v>
      </c>
      <c r="AQ16" s="8">
        <v>0.05</v>
      </c>
      <c r="AR16">
        <v>-2.5000000000000001E-2</v>
      </c>
      <c r="AS16" s="25">
        <v>0.91</v>
      </c>
      <c r="AT16">
        <v>-2.698</v>
      </c>
      <c r="AU16" s="8">
        <v>-143</v>
      </c>
      <c r="AV16">
        <v>23</v>
      </c>
      <c r="AW16" s="8">
        <f t="shared" si="2"/>
        <v>-62.054000000000002</v>
      </c>
    </row>
    <row r="17" spans="1:49" x14ac:dyDescent="0.25">
      <c r="A17" t="str">
        <f>+xSO4_precip_year!A17</f>
        <v>FI0022R</v>
      </c>
      <c r="B17">
        <f>+xSO4_precip_year!B17</f>
        <v>1</v>
      </c>
      <c r="C17">
        <f>+xSO4_precip_year!C17</f>
        <v>0.05</v>
      </c>
      <c r="D17">
        <f>+xSO4_precip_year!D17</f>
        <v>-6.0000000000000001E-3</v>
      </c>
      <c r="E17">
        <f>+xSO4_precip_year!E17</f>
        <v>0.28399999999999997</v>
      </c>
      <c r="F17">
        <f>+xSO4_precip_year!F17</f>
        <v>-2.2759999999999998</v>
      </c>
      <c r="G17">
        <f>+xSO4_precip_year!G17</f>
        <v>-162</v>
      </c>
      <c r="H17">
        <f>+xSO4_precip_year!H17</f>
        <v>23</v>
      </c>
      <c r="I17">
        <f>+xSO4_precip_year!I17</f>
        <v>-52.347999999999999</v>
      </c>
      <c r="K17" t="s">
        <v>24</v>
      </c>
      <c r="L17">
        <v>1</v>
      </c>
      <c r="M17">
        <v>0.05</v>
      </c>
      <c r="N17">
        <v>-8.0000000000000002E-3</v>
      </c>
      <c r="O17" s="8">
        <v>0.38400000000000001</v>
      </c>
      <c r="P17">
        <v>-2.1539999999999999</v>
      </c>
      <c r="Q17" s="8">
        <v>-127</v>
      </c>
      <c r="R17">
        <v>23</v>
      </c>
      <c r="S17" s="8">
        <f t="shared" si="3"/>
        <v>-49.542000000000002</v>
      </c>
      <c r="U17" t="s">
        <v>24</v>
      </c>
      <c r="V17">
        <v>1</v>
      </c>
      <c r="W17">
        <v>0.05</v>
      </c>
      <c r="X17">
        <v>-5.0000000000000001E-3</v>
      </c>
      <c r="Y17" s="25">
        <v>0.28899999999999998</v>
      </c>
      <c r="Z17">
        <v>-1.8029999999999999</v>
      </c>
      <c r="AA17" s="8">
        <v>-91</v>
      </c>
      <c r="AB17">
        <v>22</v>
      </c>
      <c r="AC17" s="8">
        <f t="shared" si="0"/>
        <v>-41.469000000000001</v>
      </c>
      <c r="AE17" t="s">
        <v>24</v>
      </c>
      <c r="AF17">
        <v>1</v>
      </c>
      <c r="AG17">
        <v>0.05</v>
      </c>
      <c r="AH17">
        <v>-8.0000000000000002E-3</v>
      </c>
      <c r="AI17" s="25">
        <v>0.28199999999999997</v>
      </c>
      <c r="AJ17">
        <v>-2.7919999999999998</v>
      </c>
      <c r="AK17" s="8">
        <v>-165</v>
      </c>
      <c r="AL17">
        <v>23</v>
      </c>
      <c r="AM17" s="8">
        <f t="shared" si="1"/>
        <v>-64.215999999999994</v>
      </c>
      <c r="AO17" t="s">
        <v>24</v>
      </c>
      <c r="AP17">
        <v>1</v>
      </c>
      <c r="AQ17" s="8">
        <v>0.05</v>
      </c>
      <c r="AR17">
        <v>-5.0000000000000001E-3</v>
      </c>
      <c r="AS17" s="25">
        <v>0.21099999999999999</v>
      </c>
      <c r="AT17">
        <v>-2.4550000000000001</v>
      </c>
      <c r="AU17" s="8">
        <v>-109</v>
      </c>
      <c r="AV17">
        <v>23</v>
      </c>
      <c r="AW17" s="8">
        <f t="shared" si="2"/>
        <v>-56.465000000000003</v>
      </c>
    </row>
    <row r="18" spans="1:49" x14ac:dyDescent="0.25">
      <c r="A18" t="str">
        <f>+xSO4_precip_year!A18</f>
        <v>FR0008R</v>
      </c>
      <c r="B18">
        <f>+xSO4_precip_year!B18</f>
        <v>1</v>
      </c>
      <c r="C18">
        <f>+xSO4_precip_year!C18</f>
        <v>0.05</v>
      </c>
      <c r="D18">
        <f>+xSO4_precip_year!D18</f>
        <v>-1.4999999999999999E-2</v>
      </c>
      <c r="E18">
        <f>+xSO4_precip_year!E18</f>
        <v>0.50700000000000001</v>
      </c>
      <c r="F18">
        <f>+xSO4_precip_year!F18</f>
        <v>-2.9590000000000001</v>
      </c>
      <c r="G18">
        <f>+xSO4_precip_year!G18</f>
        <v>-184</v>
      </c>
      <c r="H18">
        <f>+xSO4_precip_year!H18</f>
        <v>23</v>
      </c>
      <c r="I18">
        <f>+xSO4_precip_year!I18</f>
        <v>-68.057000000000002</v>
      </c>
      <c r="K18" t="s">
        <v>94</v>
      </c>
      <c r="L18">
        <v>1</v>
      </c>
      <c r="M18">
        <v>0.05</v>
      </c>
      <c r="N18">
        <v>-2.1999999999999999E-2</v>
      </c>
      <c r="O18" s="8">
        <v>0.69599999999999995</v>
      </c>
      <c r="P18">
        <v>-3.1110000000000002</v>
      </c>
      <c r="Q18" s="8">
        <v>-120</v>
      </c>
      <c r="R18">
        <v>21</v>
      </c>
      <c r="S18" s="8">
        <f t="shared" si="3"/>
        <v>-71.553000000000011</v>
      </c>
      <c r="U18" t="s">
        <v>94</v>
      </c>
      <c r="V18">
        <v>1</v>
      </c>
      <c r="W18">
        <v>0.05</v>
      </c>
      <c r="X18">
        <v>-1.7999999999999999E-2</v>
      </c>
      <c r="Y18" s="25">
        <v>0.56799999999999995</v>
      </c>
      <c r="Z18">
        <v>-3.1320000000000001</v>
      </c>
      <c r="AA18" s="8">
        <v>-162</v>
      </c>
      <c r="AB18">
        <v>21</v>
      </c>
      <c r="AC18" s="8">
        <f t="shared" si="0"/>
        <v>-72.036000000000001</v>
      </c>
      <c r="AE18" t="s">
        <v>94</v>
      </c>
      <c r="AF18">
        <v>1</v>
      </c>
      <c r="AG18">
        <v>0.05</v>
      </c>
      <c r="AH18">
        <v>-0.01</v>
      </c>
      <c r="AI18" s="25">
        <v>0.39</v>
      </c>
      <c r="AJ18">
        <v>-2.694</v>
      </c>
      <c r="AK18" s="8">
        <v>-121</v>
      </c>
      <c r="AL18">
        <v>22</v>
      </c>
      <c r="AM18" s="8">
        <f t="shared" si="1"/>
        <v>-61.961999999999996</v>
      </c>
      <c r="AO18" t="s">
        <v>94</v>
      </c>
      <c r="AP18">
        <v>1</v>
      </c>
      <c r="AQ18" s="8">
        <v>0.05</v>
      </c>
      <c r="AR18">
        <v>-0.01</v>
      </c>
      <c r="AS18" s="25">
        <v>0.35199999999999998</v>
      </c>
      <c r="AT18">
        <v>-2.73</v>
      </c>
      <c r="AU18" s="8">
        <v>-116</v>
      </c>
      <c r="AV18">
        <v>21</v>
      </c>
      <c r="AW18" s="8">
        <f t="shared" si="2"/>
        <v>-62.79</v>
      </c>
    </row>
    <row r="19" spans="1:49" x14ac:dyDescent="0.25">
      <c r="A19" t="str">
        <f>+xSO4_precip_year!A19</f>
        <v>FR0009R</v>
      </c>
      <c r="B19">
        <f>+xSO4_precip_year!B19</f>
        <v>1</v>
      </c>
      <c r="C19">
        <f>+xSO4_precip_year!C19</f>
        <v>0.05</v>
      </c>
      <c r="D19">
        <f>+xSO4_precip_year!D19</f>
        <v>-1.6E-2</v>
      </c>
      <c r="E19">
        <f>+xSO4_precip_year!E19</f>
        <v>0.55300000000000005</v>
      </c>
      <c r="F19">
        <f>+xSO4_precip_year!F19</f>
        <v>-2.863</v>
      </c>
      <c r="G19">
        <f>+xSO4_precip_year!G19</f>
        <v>-155</v>
      </c>
      <c r="H19">
        <f>+xSO4_precip_year!H19</f>
        <v>23</v>
      </c>
      <c r="I19">
        <f>+xSO4_precip_year!I19</f>
        <v>-65.849000000000004</v>
      </c>
      <c r="K19" t="s">
        <v>108</v>
      </c>
      <c r="L19">
        <v>1</v>
      </c>
      <c r="M19">
        <v>0.05</v>
      </c>
      <c r="N19">
        <v>-2.3E-2</v>
      </c>
      <c r="O19" s="8">
        <v>0.79300000000000004</v>
      </c>
      <c r="P19">
        <v>-2.9359999999999999</v>
      </c>
      <c r="Q19" s="8">
        <v>-142</v>
      </c>
      <c r="R19">
        <v>21</v>
      </c>
      <c r="S19" s="8">
        <f t="shared" si="3"/>
        <v>-67.527999999999992</v>
      </c>
      <c r="U19" t="s">
        <v>108</v>
      </c>
      <c r="V19">
        <v>1</v>
      </c>
      <c r="W19">
        <v>0.05</v>
      </c>
      <c r="X19">
        <v>-2.4E-2</v>
      </c>
      <c r="Y19" s="25">
        <v>0.70799999999999996</v>
      </c>
      <c r="Z19">
        <v>-3.4470000000000001</v>
      </c>
      <c r="AA19" s="8">
        <v>-160</v>
      </c>
      <c r="AB19">
        <v>21</v>
      </c>
      <c r="AC19" s="8">
        <f t="shared" si="0"/>
        <v>-79.281000000000006</v>
      </c>
      <c r="AE19" t="s">
        <v>108</v>
      </c>
      <c r="AF19">
        <v>1</v>
      </c>
      <c r="AG19">
        <v>0.05</v>
      </c>
      <c r="AH19">
        <v>-1.6E-2</v>
      </c>
      <c r="AI19" s="25">
        <v>0.54900000000000004</v>
      </c>
      <c r="AJ19">
        <v>-3.0030000000000001</v>
      </c>
      <c r="AK19" s="8">
        <v>-113</v>
      </c>
      <c r="AL19">
        <v>22</v>
      </c>
      <c r="AM19" s="8">
        <f t="shared" si="1"/>
        <v>-69.069000000000003</v>
      </c>
      <c r="AO19" t="s">
        <v>108</v>
      </c>
      <c r="AP19">
        <v>1</v>
      </c>
      <c r="AQ19" s="8">
        <v>0.05</v>
      </c>
      <c r="AR19">
        <v>-8.0000000000000002E-3</v>
      </c>
      <c r="AS19" s="25">
        <v>0.38600000000000001</v>
      </c>
      <c r="AT19">
        <v>-2.202</v>
      </c>
      <c r="AU19" s="8">
        <v>-110</v>
      </c>
      <c r="AV19">
        <v>20</v>
      </c>
      <c r="AW19" s="8">
        <f t="shared" si="2"/>
        <v>-50.646000000000001</v>
      </c>
    </row>
    <row r="20" spans="1:49" x14ac:dyDescent="0.25">
      <c r="A20" t="str">
        <f>+xSO4_precip_year!A20</f>
        <v>FR0010R</v>
      </c>
      <c r="B20">
        <f>+xSO4_precip_year!B20</f>
        <v>1</v>
      </c>
      <c r="C20">
        <f>+xSO4_precip_year!C20</f>
        <v>0.05</v>
      </c>
      <c r="D20">
        <f>+xSO4_precip_year!D20</f>
        <v>-1.4E-2</v>
      </c>
      <c r="E20">
        <f>+xSO4_precip_year!E20</f>
        <v>0.45</v>
      </c>
      <c r="F20">
        <f>+xSO4_precip_year!F20</f>
        <v>-3.194</v>
      </c>
      <c r="G20">
        <f>+xSO4_precip_year!G20</f>
        <v>-173</v>
      </c>
      <c r="H20">
        <f>+xSO4_precip_year!H20</f>
        <v>23</v>
      </c>
      <c r="I20">
        <f>+xSO4_precip_year!I20</f>
        <v>-73.462000000000003</v>
      </c>
      <c r="K20" t="s">
        <v>56</v>
      </c>
      <c r="L20">
        <v>1</v>
      </c>
      <c r="M20">
        <v>0.05</v>
      </c>
      <c r="N20">
        <v>-2.4E-2</v>
      </c>
      <c r="O20" s="8">
        <v>0.67600000000000005</v>
      </c>
      <c r="P20">
        <v>-3.5339999999999998</v>
      </c>
      <c r="Q20" s="8">
        <v>-149</v>
      </c>
      <c r="R20">
        <v>23</v>
      </c>
      <c r="S20" s="8">
        <f t="shared" si="3"/>
        <v>-81.281999999999996</v>
      </c>
      <c r="U20" t="s">
        <v>56</v>
      </c>
      <c r="V20">
        <v>1</v>
      </c>
      <c r="W20">
        <v>0.05</v>
      </c>
      <c r="X20">
        <v>-2.1000000000000001E-2</v>
      </c>
      <c r="Y20" s="25">
        <v>0.626</v>
      </c>
      <c r="Z20">
        <v>-3.347</v>
      </c>
      <c r="AA20" s="8">
        <v>-149</v>
      </c>
      <c r="AB20">
        <v>22</v>
      </c>
      <c r="AC20" s="8">
        <f t="shared" si="0"/>
        <v>-76.980999999999995</v>
      </c>
      <c r="AE20" t="s">
        <v>56</v>
      </c>
      <c r="AF20">
        <v>1</v>
      </c>
      <c r="AG20">
        <v>0.05</v>
      </c>
      <c r="AH20">
        <v>-1.2E-2</v>
      </c>
      <c r="AI20" s="25">
        <v>0.39300000000000002</v>
      </c>
      <c r="AJ20">
        <v>-3.0409999999999999</v>
      </c>
      <c r="AK20" s="8">
        <v>-124</v>
      </c>
      <c r="AL20">
        <v>20</v>
      </c>
      <c r="AM20" s="8">
        <f t="shared" si="1"/>
        <v>-69.942999999999998</v>
      </c>
      <c r="AO20" t="s">
        <v>56</v>
      </c>
      <c r="AP20">
        <v>1</v>
      </c>
      <c r="AQ20" s="8">
        <v>0.05</v>
      </c>
      <c r="AR20">
        <v>-8.0000000000000002E-3</v>
      </c>
      <c r="AS20" s="25">
        <v>0.29399999999999998</v>
      </c>
      <c r="AT20">
        <v>-2.601</v>
      </c>
      <c r="AU20" s="8">
        <v>-103</v>
      </c>
      <c r="AV20">
        <v>20</v>
      </c>
      <c r="AW20" s="8">
        <f t="shared" si="2"/>
        <v>-59.823</v>
      </c>
    </row>
    <row r="21" spans="1:49" x14ac:dyDescent="0.25">
      <c r="A21" t="str">
        <f>+xSO4_precip_year!A21</f>
        <v>GB0002R</v>
      </c>
      <c r="B21">
        <f>+xSO4_precip_year!B21</f>
        <v>1</v>
      </c>
      <c r="C21">
        <f>+xSO4_precip_year!C21</f>
        <v>0.05</v>
      </c>
      <c r="D21">
        <f>+xSO4_precip_year!D21</f>
        <v>-1.7999999999999999E-2</v>
      </c>
      <c r="E21">
        <f>+xSO4_precip_year!E21</f>
        <v>0.499</v>
      </c>
      <c r="F21">
        <f>+xSO4_precip_year!F21</f>
        <v>-3.524</v>
      </c>
      <c r="G21">
        <f>+xSO4_precip_year!G21</f>
        <v>-201</v>
      </c>
      <c r="H21">
        <f>+xSO4_precip_year!H21</f>
        <v>23</v>
      </c>
      <c r="I21">
        <f>+xSO4_precip_year!I21</f>
        <v>-81.052000000000007</v>
      </c>
      <c r="K21" t="s">
        <v>57</v>
      </c>
      <c r="L21">
        <v>1</v>
      </c>
      <c r="M21">
        <v>0.05</v>
      </c>
      <c r="N21">
        <v>-2.1000000000000001E-2</v>
      </c>
      <c r="O21" s="8">
        <v>0.59799999999999998</v>
      </c>
      <c r="P21">
        <v>-3.4870000000000001</v>
      </c>
      <c r="Q21" s="8">
        <v>-173</v>
      </c>
      <c r="R21">
        <v>23</v>
      </c>
      <c r="S21" s="8">
        <f t="shared" si="3"/>
        <v>-80.201000000000008</v>
      </c>
      <c r="U21" t="s">
        <v>57</v>
      </c>
      <c r="V21">
        <v>1</v>
      </c>
      <c r="W21">
        <v>0.05</v>
      </c>
      <c r="X21">
        <v>-2.4E-2</v>
      </c>
      <c r="Y21" s="25">
        <v>0.66400000000000003</v>
      </c>
      <c r="Z21">
        <v>-3.6850000000000001</v>
      </c>
      <c r="AA21" s="8">
        <v>-167</v>
      </c>
      <c r="AB21">
        <v>23</v>
      </c>
      <c r="AC21" s="8">
        <f t="shared" si="0"/>
        <v>-84.754999999999995</v>
      </c>
      <c r="AE21" t="s">
        <v>57</v>
      </c>
      <c r="AF21">
        <v>1</v>
      </c>
      <c r="AG21">
        <v>0.05</v>
      </c>
      <c r="AH21">
        <v>-1.6E-2</v>
      </c>
      <c r="AI21" s="25">
        <v>0.42199999999999999</v>
      </c>
      <c r="AJ21">
        <v>-3.698</v>
      </c>
      <c r="AK21" s="8">
        <v>-185</v>
      </c>
      <c r="AL21">
        <v>23</v>
      </c>
      <c r="AM21" s="8">
        <f t="shared" si="1"/>
        <v>-85.054000000000002</v>
      </c>
      <c r="AO21" t="s">
        <v>57</v>
      </c>
      <c r="AP21">
        <v>1</v>
      </c>
      <c r="AQ21" s="8">
        <v>0.05</v>
      </c>
      <c r="AR21">
        <v>-1.2999999999999999E-2</v>
      </c>
      <c r="AS21" s="25">
        <v>0.39200000000000002</v>
      </c>
      <c r="AT21">
        <v>-3.395</v>
      </c>
      <c r="AU21" s="8">
        <v>-146</v>
      </c>
      <c r="AV21">
        <v>21</v>
      </c>
      <c r="AW21" s="8">
        <f t="shared" si="2"/>
        <v>-78.084999999999994</v>
      </c>
    </row>
    <row r="22" spans="1:49" x14ac:dyDescent="0.25">
      <c r="A22" t="str">
        <f>+xSO4_precip_year!A22</f>
        <v>GB0006R</v>
      </c>
      <c r="B22">
        <f>+xSO4_precip_year!B22</f>
        <v>1</v>
      </c>
      <c r="C22">
        <f>+xSO4_precip_year!C22</f>
        <v>0.05</v>
      </c>
      <c r="D22">
        <f>+xSO4_precip_year!D22</f>
        <v>-0.01</v>
      </c>
      <c r="E22">
        <f>+xSO4_precip_year!E22</f>
        <v>0.28299999999999997</v>
      </c>
      <c r="F22">
        <f>+xSO4_precip_year!F22</f>
        <v>-3.3660000000000001</v>
      </c>
      <c r="G22">
        <f>+xSO4_precip_year!G22</f>
        <v>-147</v>
      </c>
      <c r="H22">
        <f>+xSO4_precip_year!H22</f>
        <v>21</v>
      </c>
      <c r="I22">
        <f>+xSO4_precip_year!I22</f>
        <v>-77.418000000000006</v>
      </c>
      <c r="K22" t="s">
        <v>58</v>
      </c>
      <c r="L22">
        <v>1</v>
      </c>
      <c r="M22">
        <v>0.05</v>
      </c>
      <c r="N22">
        <v>-1.2E-2</v>
      </c>
      <c r="O22" s="8">
        <v>0.37</v>
      </c>
      <c r="P22">
        <v>-3.1909999999999998</v>
      </c>
      <c r="Q22" s="8">
        <v>-148</v>
      </c>
      <c r="R22">
        <v>21</v>
      </c>
      <c r="S22" s="8">
        <f t="shared" si="3"/>
        <v>-73.393000000000001</v>
      </c>
      <c r="U22" t="s">
        <v>58</v>
      </c>
      <c r="V22">
        <v>1</v>
      </c>
      <c r="W22">
        <v>0.05</v>
      </c>
      <c r="X22">
        <v>-1.2E-2</v>
      </c>
      <c r="Y22" s="25">
        <v>0.36799999999999999</v>
      </c>
      <c r="Z22">
        <v>-3.125</v>
      </c>
      <c r="AA22" s="8">
        <v>-144</v>
      </c>
      <c r="AB22">
        <v>21</v>
      </c>
      <c r="AC22" s="8">
        <f t="shared" si="0"/>
        <v>-71.875</v>
      </c>
      <c r="AE22" t="s">
        <v>58</v>
      </c>
      <c r="AF22">
        <v>1</v>
      </c>
      <c r="AG22">
        <v>0.05</v>
      </c>
      <c r="AH22">
        <v>-8.9999999999999993E-3</v>
      </c>
      <c r="AI22" s="25">
        <v>0.23799999999999999</v>
      </c>
      <c r="AJ22">
        <v>-3.673</v>
      </c>
      <c r="AK22" s="8">
        <v>-115</v>
      </c>
      <c r="AL22">
        <v>19</v>
      </c>
      <c r="AM22" s="8">
        <f t="shared" si="1"/>
        <v>-84.478999999999999</v>
      </c>
      <c r="AO22" t="s">
        <v>58</v>
      </c>
      <c r="AP22">
        <v>1</v>
      </c>
      <c r="AQ22" s="8">
        <v>0.05</v>
      </c>
      <c r="AR22">
        <v>-4.0000000000000001E-3</v>
      </c>
      <c r="AS22" s="25">
        <v>0.14000000000000001</v>
      </c>
      <c r="AT22">
        <v>-3.1680000000000001</v>
      </c>
      <c r="AU22" s="8">
        <v>-65</v>
      </c>
      <c r="AV22">
        <v>18</v>
      </c>
      <c r="AW22" s="8">
        <f t="shared" si="2"/>
        <v>-72.864000000000004</v>
      </c>
    </row>
    <row r="23" spans="1:49" x14ac:dyDescent="0.25">
      <c r="A23" t="str">
        <f>+xSO4_precip_year!A23</f>
        <v>GB0013R</v>
      </c>
      <c r="B23">
        <f>+xSO4_precip_year!B23</f>
        <v>1</v>
      </c>
      <c r="C23">
        <f>+xSO4_precip_year!C23</f>
        <v>0.05</v>
      </c>
      <c r="D23">
        <f>+xSO4_precip_year!D23</f>
        <v>-1.0999999999999999E-2</v>
      </c>
      <c r="E23">
        <f>+xSO4_precip_year!E23</f>
        <v>0.42</v>
      </c>
      <c r="F23">
        <f>+xSO4_precip_year!F23</f>
        <v>-2.56</v>
      </c>
      <c r="G23">
        <f>+xSO4_precip_year!G23</f>
        <v>-115</v>
      </c>
      <c r="H23">
        <f>+xSO4_precip_year!H23</f>
        <v>21</v>
      </c>
      <c r="I23">
        <f>+xSO4_precip_year!I23</f>
        <v>-58.88</v>
      </c>
      <c r="K23" t="s">
        <v>60</v>
      </c>
      <c r="L23">
        <v>1</v>
      </c>
      <c r="M23">
        <v>0.05</v>
      </c>
      <c r="N23">
        <v>-1.9E-2</v>
      </c>
      <c r="O23" s="8">
        <v>0.67200000000000004</v>
      </c>
      <c r="P23">
        <v>-2.7959999999999998</v>
      </c>
      <c r="Q23" s="8">
        <v>-121</v>
      </c>
      <c r="R23">
        <v>22</v>
      </c>
      <c r="S23" s="8">
        <f t="shared" si="3"/>
        <v>-64.307999999999993</v>
      </c>
      <c r="U23" t="s">
        <v>60</v>
      </c>
      <c r="V23">
        <v>1</v>
      </c>
      <c r="W23">
        <v>0.05</v>
      </c>
      <c r="X23">
        <v>-1.2999999999999999E-2</v>
      </c>
      <c r="Y23" s="25">
        <v>0.54300000000000004</v>
      </c>
      <c r="Z23">
        <v>-2.4420000000000002</v>
      </c>
      <c r="AA23" s="8">
        <v>-61</v>
      </c>
      <c r="AB23">
        <v>19</v>
      </c>
      <c r="AC23" s="8">
        <f t="shared" si="0"/>
        <v>-56.166000000000004</v>
      </c>
      <c r="AE23" t="s">
        <v>60</v>
      </c>
      <c r="AF23">
        <v>1</v>
      </c>
      <c r="AG23">
        <v>0.05</v>
      </c>
      <c r="AH23">
        <v>-1.0999999999999999E-2</v>
      </c>
      <c r="AI23" s="25">
        <v>0.38300000000000001</v>
      </c>
      <c r="AJ23">
        <v>-2.8879999999999999</v>
      </c>
      <c r="AK23" s="8">
        <v>-89</v>
      </c>
      <c r="AL23">
        <v>18</v>
      </c>
      <c r="AM23" s="8">
        <f t="shared" si="1"/>
        <v>-66.423999999999992</v>
      </c>
      <c r="AO23" t="s">
        <v>60</v>
      </c>
      <c r="AP23">
        <v>1</v>
      </c>
      <c r="AQ23" s="8">
        <v>0.05</v>
      </c>
      <c r="AR23">
        <v>-7.0000000000000001E-3</v>
      </c>
      <c r="AS23" s="25">
        <v>0.28799999999999998</v>
      </c>
      <c r="AT23">
        <v>-2.3340000000000001</v>
      </c>
      <c r="AU23" s="8">
        <v>-79</v>
      </c>
      <c r="AV23">
        <v>19</v>
      </c>
      <c r="AW23" s="8">
        <f t="shared" si="2"/>
        <v>-53.682000000000002</v>
      </c>
    </row>
    <row r="24" spans="1:49" x14ac:dyDescent="0.25">
      <c r="A24" t="str">
        <f>+xSO4_precip_year!A24</f>
        <v>GB0014R</v>
      </c>
      <c r="B24">
        <f>+xSO4_precip_year!B24</f>
        <v>1</v>
      </c>
      <c r="C24">
        <f>+xSO4_precip_year!C24</f>
        <v>0.05</v>
      </c>
      <c r="D24">
        <f>+xSO4_precip_year!D24</f>
        <v>-0.03</v>
      </c>
      <c r="E24">
        <f>+xSO4_precip_year!E24</f>
        <v>0.96499999999999997</v>
      </c>
      <c r="F24">
        <f>+xSO4_precip_year!F24</f>
        <v>-3.1190000000000002</v>
      </c>
      <c r="G24">
        <f>+xSO4_precip_year!G24</f>
        <v>-184</v>
      </c>
      <c r="H24">
        <f>+xSO4_precip_year!H24</f>
        <v>22</v>
      </c>
      <c r="I24">
        <f>+xSO4_precip_year!I24</f>
        <v>-71.737000000000009</v>
      </c>
      <c r="K24" t="s">
        <v>96</v>
      </c>
      <c r="L24">
        <v>1</v>
      </c>
      <c r="M24">
        <v>0.05</v>
      </c>
      <c r="N24">
        <v>-3.5000000000000003E-2</v>
      </c>
      <c r="O24" s="8">
        <v>1.1850000000000001</v>
      </c>
      <c r="P24">
        <v>-2.972</v>
      </c>
      <c r="Q24" s="8">
        <v>-132</v>
      </c>
      <c r="R24">
        <v>21</v>
      </c>
      <c r="S24" s="8">
        <f t="shared" si="3"/>
        <v>-68.355999999999995</v>
      </c>
      <c r="U24" t="s">
        <v>96</v>
      </c>
      <c r="V24">
        <v>1</v>
      </c>
      <c r="W24">
        <v>0.05</v>
      </c>
      <c r="X24">
        <v>-3.6999999999999998E-2</v>
      </c>
      <c r="Y24" s="25">
        <v>1.099</v>
      </c>
      <c r="Z24">
        <v>-3.3519999999999999</v>
      </c>
      <c r="AA24" s="8">
        <v>-132</v>
      </c>
      <c r="AB24">
        <v>21</v>
      </c>
      <c r="AC24" s="8">
        <f t="shared" si="0"/>
        <v>-77.096000000000004</v>
      </c>
      <c r="AE24" t="s">
        <v>96</v>
      </c>
      <c r="AF24">
        <v>1</v>
      </c>
      <c r="AG24">
        <v>0.05</v>
      </c>
      <c r="AH24">
        <v>-2.8000000000000001E-2</v>
      </c>
      <c r="AI24" s="25">
        <v>0.85199999999999998</v>
      </c>
      <c r="AJ24">
        <v>-3.2669999999999999</v>
      </c>
      <c r="AK24" s="8">
        <v>-146</v>
      </c>
      <c r="AL24">
        <v>21</v>
      </c>
      <c r="AM24" s="8">
        <f t="shared" si="1"/>
        <v>-75.140999999999991</v>
      </c>
      <c r="AO24" t="s">
        <v>96</v>
      </c>
      <c r="AP24">
        <v>1</v>
      </c>
      <c r="AQ24" s="8">
        <v>0.05</v>
      </c>
      <c r="AR24">
        <v>-2.5000000000000001E-2</v>
      </c>
      <c r="AS24" s="25">
        <v>0.79600000000000004</v>
      </c>
      <c r="AT24">
        <v>-3.0790000000000002</v>
      </c>
      <c r="AU24" s="8">
        <v>-152</v>
      </c>
      <c r="AV24">
        <v>21</v>
      </c>
      <c r="AW24" s="8">
        <f t="shared" si="2"/>
        <v>-70.817000000000007</v>
      </c>
    </row>
    <row r="25" spans="1:49" x14ac:dyDescent="0.25">
      <c r="A25" t="str">
        <f>+xSO4_precip_year!A25</f>
        <v>GB0015R</v>
      </c>
      <c r="B25">
        <f>+xSO4_precip_year!B25</f>
        <v>1</v>
      </c>
      <c r="C25">
        <f>+xSO4_precip_year!C25</f>
        <v>0.05</v>
      </c>
      <c r="D25">
        <f>+xSO4_precip_year!D25</f>
        <v>-8.0000000000000002E-3</v>
      </c>
      <c r="E25">
        <f>+xSO4_precip_year!E25</f>
        <v>0.214</v>
      </c>
      <c r="F25">
        <f>+xSO4_precip_year!F25</f>
        <v>-3.6949999999999998</v>
      </c>
      <c r="G25">
        <f>+xSO4_precip_year!G25</f>
        <v>-155</v>
      </c>
      <c r="H25">
        <f>+xSO4_precip_year!H25</f>
        <v>22</v>
      </c>
      <c r="I25">
        <f>+xSO4_precip_year!I25</f>
        <v>-84.984999999999999</v>
      </c>
      <c r="K25" t="s">
        <v>97</v>
      </c>
      <c r="L25">
        <v>1</v>
      </c>
      <c r="M25">
        <v>0.05</v>
      </c>
      <c r="N25">
        <v>-0.01</v>
      </c>
      <c r="O25" s="8">
        <v>0.29599999999999999</v>
      </c>
      <c r="P25">
        <v>-3.5249999999999999</v>
      </c>
      <c r="Q25" s="8">
        <v>-121</v>
      </c>
      <c r="R25">
        <v>22</v>
      </c>
      <c r="S25" s="8">
        <f t="shared" si="3"/>
        <v>-81.075000000000003</v>
      </c>
      <c r="U25" t="s">
        <v>97</v>
      </c>
      <c r="V25">
        <v>1</v>
      </c>
      <c r="W25">
        <v>0.05</v>
      </c>
      <c r="X25">
        <v>-1.2E-2</v>
      </c>
      <c r="Y25" s="25">
        <v>0.34899999999999998</v>
      </c>
      <c r="Z25">
        <v>-3.5139999999999998</v>
      </c>
      <c r="AA25" s="8">
        <v>-137</v>
      </c>
      <c r="AB25">
        <v>22</v>
      </c>
      <c r="AC25" s="8">
        <f t="shared" si="0"/>
        <v>-80.821999999999989</v>
      </c>
      <c r="AE25" t="s">
        <v>97</v>
      </c>
      <c r="AF25">
        <v>1</v>
      </c>
      <c r="AG25">
        <v>0.05</v>
      </c>
      <c r="AH25">
        <v>-7.0000000000000001E-3</v>
      </c>
      <c r="AI25" s="25">
        <v>0.17100000000000001</v>
      </c>
      <c r="AJ25">
        <v>-3.8029999999999999</v>
      </c>
      <c r="AK25" s="8">
        <v>-93</v>
      </c>
      <c r="AL25">
        <v>18</v>
      </c>
      <c r="AM25" s="8">
        <f t="shared" si="1"/>
        <v>-87.468999999999994</v>
      </c>
      <c r="AO25" t="s">
        <v>97</v>
      </c>
      <c r="AP25">
        <v>1</v>
      </c>
      <c r="AQ25" s="8">
        <v>0.05</v>
      </c>
      <c r="AR25">
        <v>-4.0000000000000001E-3</v>
      </c>
      <c r="AS25" s="25">
        <v>0.108</v>
      </c>
      <c r="AT25">
        <v>-3.8940000000000001</v>
      </c>
      <c r="AU25" s="8">
        <v>-66</v>
      </c>
      <c r="AV25">
        <v>17</v>
      </c>
      <c r="AW25" s="8">
        <f t="shared" si="2"/>
        <v>-89.561999999999998</v>
      </c>
    </row>
    <row r="26" spans="1:49" x14ac:dyDescent="0.25">
      <c r="A26" t="str">
        <f>+xSO4_precip_year!A26</f>
        <v>HR0002R</v>
      </c>
      <c r="B26">
        <f>+xSO4_precip_year!B26</f>
        <v>1</v>
      </c>
      <c r="C26">
        <f>+xSO4_precip_year!C26</f>
        <v>0.05</v>
      </c>
      <c r="D26">
        <f>+xSO4_precip_year!D26</f>
        <v>-4.1000000000000002E-2</v>
      </c>
      <c r="E26">
        <f>+xSO4_precip_year!E26</f>
        <v>1.2050000000000001</v>
      </c>
      <c r="F26">
        <f>+xSO4_precip_year!F26</f>
        <v>-3.4319999999999999</v>
      </c>
      <c r="G26">
        <f>+xSO4_precip_year!G26</f>
        <v>-148</v>
      </c>
      <c r="H26">
        <f>+xSO4_precip_year!H26</f>
        <v>21</v>
      </c>
      <c r="I26">
        <f>+xSO4_precip_year!I26</f>
        <v>-78.935999999999993</v>
      </c>
      <c r="K26" t="s">
        <v>109</v>
      </c>
      <c r="L26">
        <v>1</v>
      </c>
      <c r="M26">
        <v>0.05</v>
      </c>
      <c r="N26">
        <v>-5.6000000000000001E-2</v>
      </c>
      <c r="O26" s="8">
        <v>1.6</v>
      </c>
      <c r="P26">
        <v>-3.49</v>
      </c>
      <c r="Q26" s="8">
        <v>-124</v>
      </c>
      <c r="R26">
        <v>20</v>
      </c>
      <c r="S26" s="8">
        <f t="shared" si="3"/>
        <v>-80.27000000000001</v>
      </c>
      <c r="U26" t="s">
        <v>109</v>
      </c>
      <c r="V26">
        <v>1</v>
      </c>
      <c r="W26">
        <v>0.05</v>
      </c>
      <c r="X26">
        <v>-2.8000000000000001E-2</v>
      </c>
      <c r="Y26" s="25">
        <v>0.90600000000000003</v>
      </c>
      <c r="Z26">
        <v>-3.0579999999999998</v>
      </c>
      <c r="AA26" s="8">
        <v>-148</v>
      </c>
      <c r="AB26">
        <v>21</v>
      </c>
      <c r="AC26" s="8">
        <f t="shared" si="0"/>
        <v>-70.334000000000003</v>
      </c>
      <c r="AE26" t="s">
        <v>109</v>
      </c>
      <c r="AF26">
        <v>0</v>
      </c>
      <c r="AG26">
        <v>0.05</v>
      </c>
      <c r="AH26">
        <v>-0.01</v>
      </c>
      <c r="AI26">
        <v>0.57899999999999996</v>
      </c>
      <c r="AJ26">
        <v>-1.67</v>
      </c>
      <c r="AK26" s="8">
        <v>-48</v>
      </c>
      <c r="AL26">
        <v>21</v>
      </c>
      <c r="AM26" s="8">
        <f t="shared" si="1"/>
        <v>-38.409999999999997</v>
      </c>
      <c r="AO26" t="s">
        <v>109</v>
      </c>
      <c r="AP26">
        <v>1</v>
      </c>
      <c r="AQ26">
        <v>0.05</v>
      </c>
      <c r="AR26">
        <v>-2.5999999999999999E-2</v>
      </c>
      <c r="AS26" s="25">
        <v>0.89800000000000002</v>
      </c>
      <c r="AT26">
        <v>-2.919</v>
      </c>
      <c r="AU26" s="8">
        <v>-93</v>
      </c>
      <c r="AV26">
        <v>18</v>
      </c>
      <c r="AW26" s="8">
        <f t="shared" si="2"/>
        <v>-67.137</v>
      </c>
    </row>
    <row r="27" spans="1:49" x14ac:dyDescent="0.25">
      <c r="A27" t="str">
        <f>+xSO4_precip_year!A27</f>
        <v>HR0004R</v>
      </c>
      <c r="B27">
        <f>+xSO4_precip_year!B27</f>
        <v>1</v>
      </c>
      <c r="C27">
        <f>+xSO4_precip_year!C27</f>
        <v>0.05</v>
      </c>
      <c r="D27">
        <f>+xSO4_precip_year!D27</f>
        <v>-0.03</v>
      </c>
      <c r="E27">
        <f>+xSO4_precip_year!E27</f>
        <v>0.90800000000000003</v>
      </c>
      <c r="F27">
        <f>+xSO4_precip_year!F27</f>
        <v>-3.319</v>
      </c>
      <c r="G27">
        <f>+xSO4_precip_year!G27</f>
        <v>-142</v>
      </c>
      <c r="H27">
        <f>+xSO4_precip_year!H27</f>
        <v>21</v>
      </c>
      <c r="I27">
        <f>+xSO4_precip_year!I27</f>
        <v>-76.337000000000003</v>
      </c>
      <c r="K27" t="s">
        <v>110</v>
      </c>
      <c r="L27">
        <v>1</v>
      </c>
      <c r="M27">
        <v>0.05</v>
      </c>
      <c r="N27">
        <v>-3.9E-2</v>
      </c>
      <c r="O27">
        <v>1.298</v>
      </c>
      <c r="P27">
        <v>-2.98</v>
      </c>
      <c r="Q27" s="8">
        <v>-116</v>
      </c>
      <c r="R27">
        <v>21</v>
      </c>
      <c r="S27" s="8">
        <f t="shared" si="3"/>
        <v>-68.540000000000006</v>
      </c>
      <c r="U27" t="s">
        <v>110</v>
      </c>
      <c r="V27">
        <v>1</v>
      </c>
      <c r="W27">
        <v>0.05</v>
      </c>
      <c r="X27">
        <v>-2.3E-2</v>
      </c>
      <c r="Y27" s="25">
        <v>0.83899999999999997</v>
      </c>
      <c r="Z27">
        <v>-2.786</v>
      </c>
      <c r="AA27" s="8">
        <v>-102</v>
      </c>
      <c r="AB27">
        <v>21</v>
      </c>
      <c r="AC27" s="8">
        <f t="shared" si="0"/>
        <v>-64.078000000000003</v>
      </c>
      <c r="AE27" t="s">
        <v>110</v>
      </c>
      <c r="AF27">
        <v>1</v>
      </c>
      <c r="AG27">
        <v>0.05</v>
      </c>
      <c r="AH27">
        <v>-2.3E-2</v>
      </c>
      <c r="AI27">
        <v>0.69699999999999995</v>
      </c>
      <c r="AJ27">
        <v>-3.2290000000000001</v>
      </c>
      <c r="AK27" s="8">
        <v>-134</v>
      </c>
      <c r="AL27">
        <v>21</v>
      </c>
      <c r="AM27" s="8">
        <f t="shared" si="1"/>
        <v>-74.266999999999996</v>
      </c>
      <c r="AO27" t="s">
        <v>110</v>
      </c>
      <c r="AP27">
        <v>1</v>
      </c>
      <c r="AQ27">
        <v>0.05</v>
      </c>
      <c r="AR27">
        <v>-2.4E-2</v>
      </c>
      <c r="AS27" s="25">
        <v>0.71599999999999997</v>
      </c>
      <c r="AT27">
        <v>-3.3</v>
      </c>
      <c r="AU27" s="8">
        <v>-90</v>
      </c>
      <c r="AV27">
        <v>20</v>
      </c>
      <c r="AW27" s="8">
        <f t="shared" si="2"/>
        <v>-75.899999999999991</v>
      </c>
    </row>
    <row r="28" spans="1:49" ht="14.25" customHeight="1" x14ac:dyDescent="0.25">
      <c r="A28" t="str">
        <f>+xSO4_precip_year!A28</f>
        <v>HU0002R</v>
      </c>
      <c r="B28">
        <f>+xSO4_precip_year!B28</f>
        <v>1</v>
      </c>
      <c r="C28">
        <f>+xSO4_precip_year!C28</f>
        <v>0.05</v>
      </c>
      <c r="D28">
        <f>+xSO4_precip_year!D28</f>
        <v>-3.4000000000000002E-2</v>
      </c>
      <c r="E28">
        <f>+xSO4_precip_year!E28</f>
        <v>1.3169999999999999</v>
      </c>
      <c r="F28">
        <f>+xSO4_precip_year!F28</f>
        <v>-2.544</v>
      </c>
      <c r="G28">
        <f>+xSO4_precip_year!G28</f>
        <v>-97</v>
      </c>
      <c r="H28">
        <f>+xSO4_precip_year!H28</f>
        <v>23</v>
      </c>
      <c r="I28">
        <f>+xSO4_precip_year!I28</f>
        <v>-58.512</v>
      </c>
      <c r="K28" t="s">
        <v>26</v>
      </c>
      <c r="L28">
        <v>1</v>
      </c>
      <c r="M28">
        <v>0.05</v>
      </c>
      <c r="N28">
        <v>-3.5000000000000003E-2</v>
      </c>
      <c r="O28">
        <v>1.532</v>
      </c>
      <c r="P28">
        <v>-2.2650000000000001</v>
      </c>
      <c r="Q28" s="8">
        <v>-83</v>
      </c>
      <c r="R28">
        <v>23</v>
      </c>
      <c r="S28" s="8">
        <f t="shared" si="3"/>
        <v>-52.095000000000006</v>
      </c>
      <c r="U28" t="s">
        <v>26</v>
      </c>
      <c r="V28">
        <v>0</v>
      </c>
      <c r="W28">
        <v>0.05</v>
      </c>
      <c r="X28">
        <v>-0.02</v>
      </c>
      <c r="Y28">
        <v>1.1120000000000001</v>
      </c>
      <c r="Z28">
        <v>-1.7649999999999999</v>
      </c>
      <c r="AA28" s="8">
        <v>-47</v>
      </c>
      <c r="AB28">
        <v>22</v>
      </c>
      <c r="AC28" s="8">
        <f t="shared" si="0"/>
        <v>-40.594999999999999</v>
      </c>
      <c r="AE28" t="s">
        <v>26</v>
      </c>
      <c r="AF28">
        <v>0</v>
      </c>
      <c r="AG28">
        <v>0.05</v>
      </c>
      <c r="AH28">
        <v>-2E-3</v>
      </c>
      <c r="AI28">
        <v>0.77400000000000002</v>
      </c>
      <c r="AJ28">
        <v>-0.24299999999999999</v>
      </c>
      <c r="AK28" s="8">
        <v>-10</v>
      </c>
      <c r="AL28">
        <v>20</v>
      </c>
      <c r="AM28" s="8">
        <f t="shared" si="1"/>
        <v>-5.5889999999999995</v>
      </c>
      <c r="AO28" t="s">
        <v>26</v>
      </c>
      <c r="AP28">
        <v>1</v>
      </c>
      <c r="AQ28">
        <v>0.05</v>
      </c>
      <c r="AR28">
        <v>-4.1000000000000002E-2</v>
      </c>
      <c r="AS28" s="25">
        <v>1.329</v>
      </c>
      <c r="AT28">
        <v>-3.0920000000000001</v>
      </c>
      <c r="AU28" s="8">
        <v>-127</v>
      </c>
      <c r="AV28">
        <v>23</v>
      </c>
      <c r="AW28" s="8">
        <f t="shared" si="2"/>
        <v>-71.116</v>
      </c>
    </row>
    <row r="29" spans="1:49" x14ac:dyDescent="0.25">
      <c r="A29" t="str">
        <f>+xSO4_precip_year!A29</f>
        <v>IE0001R</v>
      </c>
      <c r="B29">
        <f>+xSO4_precip_year!B29</f>
        <v>1</v>
      </c>
      <c r="C29">
        <f>+xSO4_precip_year!C29</f>
        <v>0.05</v>
      </c>
      <c r="D29">
        <f>+xSO4_precip_year!D29</f>
        <v>-8.9999999999999993E-3</v>
      </c>
      <c r="E29">
        <f>+xSO4_precip_year!E29</f>
        <v>0.26400000000000001</v>
      </c>
      <c r="F29">
        <f>+xSO4_precip_year!F29</f>
        <v>-3.4089999999999998</v>
      </c>
      <c r="G29">
        <f>+xSO4_precip_year!G29</f>
        <v>-115</v>
      </c>
      <c r="H29">
        <f>+xSO4_precip_year!H29</f>
        <v>19</v>
      </c>
      <c r="I29">
        <f>+xSO4_precip_year!I29</f>
        <v>-78.406999999999996</v>
      </c>
      <c r="K29" t="s">
        <v>27</v>
      </c>
      <c r="L29">
        <v>1</v>
      </c>
      <c r="M29">
        <v>0.05</v>
      </c>
      <c r="N29">
        <v>-0.01</v>
      </c>
      <c r="O29">
        <v>0.33700000000000002</v>
      </c>
      <c r="P29">
        <v>-3.09</v>
      </c>
      <c r="Q29" s="8">
        <v>-108</v>
      </c>
      <c r="R29">
        <v>20</v>
      </c>
      <c r="S29" s="8">
        <f t="shared" si="3"/>
        <v>-71.069999999999993</v>
      </c>
      <c r="U29" t="s">
        <v>27</v>
      </c>
      <c r="V29">
        <v>1</v>
      </c>
      <c r="W29">
        <v>0.05</v>
      </c>
      <c r="X29">
        <v>-8.0000000000000002E-3</v>
      </c>
      <c r="Y29">
        <v>0.28100000000000003</v>
      </c>
      <c r="Z29">
        <v>-2.95</v>
      </c>
      <c r="AA29" s="8">
        <v>-124</v>
      </c>
      <c r="AB29">
        <v>20</v>
      </c>
      <c r="AC29" s="8">
        <f t="shared" si="0"/>
        <v>-67.850000000000009</v>
      </c>
      <c r="AE29" t="s">
        <v>27</v>
      </c>
      <c r="AF29">
        <v>1</v>
      </c>
      <c r="AG29">
        <v>0.05</v>
      </c>
      <c r="AH29">
        <v>-5.0000000000000001E-3</v>
      </c>
      <c r="AI29">
        <v>0.187</v>
      </c>
      <c r="AJ29">
        <v>-2.9289999999999998</v>
      </c>
      <c r="AK29" s="8">
        <v>-101</v>
      </c>
      <c r="AL29">
        <v>19</v>
      </c>
      <c r="AM29" s="8">
        <f t="shared" si="1"/>
        <v>-67.36699999999999</v>
      </c>
      <c r="AO29" t="s">
        <v>27</v>
      </c>
      <c r="AP29">
        <v>1</v>
      </c>
      <c r="AQ29">
        <v>0.05</v>
      </c>
      <c r="AR29">
        <v>-1.0999999999999999E-2</v>
      </c>
      <c r="AS29" s="25">
        <v>0.28499999999999998</v>
      </c>
      <c r="AT29">
        <v>-4.0259999999999998</v>
      </c>
      <c r="AU29" s="8">
        <v>-65</v>
      </c>
      <c r="AV29">
        <v>18</v>
      </c>
      <c r="AW29" s="8">
        <f t="shared" si="2"/>
        <v>-92.597999999999999</v>
      </c>
    </row>
    <row r="30" spans="1:49" x14ac:dyDescent="0.25">
      <c r="A30" t="str">
        <f>+xSO4_precip_year!A30</f>
        <v>IS0002R</v>
      </c>
      <c r="B30">
        <f>+xSO4_precip_year!B30</f>
        <v>1</v>
      </c>
      <c r="C30">
        <f>+xSO4_precip_year!C30</f>
        <v>0.05</v>
      </c>
      <c r="D30">
        <f>+xSO4_precip_year!D30</f>
        <v>-6.0000000000000001E-3</v>
      </c>
      <c r="E30">
        <f>+xSO4_precip_year!E30</f>
        <v>0.19600000000000001</v>
      </c>
      <c r="F30">
        <f>+xSO4_precip_year!F30</f>
        <v>-2.9390000000000001</v>
      </c>
      <c r="G30">
        <f>+xSO4_precip_year!G30</f>
        <v>-116</v>
      </c>
      <c r="H30">
        <f>+xSO4_precip_year!H30</f>
        <v>22</v>
      </c>
      <c r="I30">
        <f>+xSO4_precip_year!I30</f>
        <v>-67.597000000000008</v>
      </c>
      <c r="K30" t="s">
        <v>92</v>
      </c>
      <c r="L30">
        <v>0</v>
      </c>
      <c r="M30">
        <v>0.05</v>
      </c>
      <c r="N30">
        <v>-4.0000000000000001E-3</v>
      </c>
      <c r="O30">
        <v>0.20899999999999999</v>
      </c>
      <c r="P30">
        <v>-1.792</v>
      </c>
      <c r="Q30" s="8">
        <v>-39</v>
      </c>
      <c r="R30">
        <v>22</v>
      </c>
      <c r="S30" s="8">
        <f t="shared" si="3"/>
        <v>-41.216000000000001</v>
      </c>
      <c r="U30" t="s">
        <v>92</v>
      </c>
      <c r="V30">
        <v>0</v>
      </c>
      <c r="W30">
        <v>0.05</v>
      </c>
      <c r="X30">
        <v>1E-3</v>
      </c>
      <c r="Y30">
        <v>0.216</v>
      </c>
      <c r="Z30">
        <v>0.27800000000000002</v>
      </c>
      <c r="AA30" s="8">
        <v>11</v>
      </c>
      <c r="AB30">
        <v>22</v>
      </c>
      <c r="AC30" s="8">
        <f t="shared" si="0"/>
        <v>6.3940000000000001</v>
      </c>
      <c r="AE30" t="s">
        <v>92</v>
      </c>
      <c r="AF30">
        <v>1</v>
      </c>
      <c r="AG30">
        <v>0.05</v>
      </c>
      <c r="AH30">
        <v>-4.0000000000000001E-3</v>
      </c>
      <c r="AI30">
        <v>0.13600000000000001</v>
      </c>
      <c r="AJ30">
        <v>-3.206</v>
      </c>
      <c r="AK30" s="8">
        <v>-85</v>
      </c>
      <c r="AL30">
        <v>22</v>
      </c>
      <c r="AM30" s="8">
        <f t="shared" si="1"/>
        <v>-73.738</v>
      </c>
      <c r="AO30" t="s">
        <v>92</v>
      </c>
      <c r="AP30">
        <v>1</v>
      </c>
      <c r="AQ30">
        <v>0.05</v>
      </c>
      <c r="AR30">
        <v>-8.0000000000000002E-3</v>
      </c>
      <c r="AS30" s="25">
        <v>0.2</v>
      </c>
      <c r="AT30">
        <v>-4.2190000000000003</v>
      </c>
      <c r="AU30" s="8">
        <v>-107</v>
      </c>
      <c r="AV30">
        <v>22</v>
      </c>
      <c r="AW30" s="8">
        <f t="shared" si="2"/>
        <v>-97.037000000000006</v>
      </c>
    </row>
    <row r="31" spans="1:49" x14ac:dyDescent="0.25">
      <c r="A31" t="str">
        <f>+xSO4_precip_year!A31</f>
        <v>IT0004R</v>
      </c>
      <c r="B31">
        <f>+xSO4_precip_year!B31</f>
        <v>1</v>
      </c>
      <c r="C31">
        <f>+xSO4_precip_year!C31</f>
        <v>0.05</v>
      </c>
      <c r="D31">
        <f>+xSO4_precip_year!D31</f>
        <v>-3.5000000000000003E-2</v>
      </c>
      <c r="E31">
        <f>+xSO4_precip_year!E31</f>
        <v>1.07</v>
      </c>
      <c r="F31">
        <f>+xSO4_precip_year!F31</f>
        <v>-3.3079999999999998</v>
      </c>
      <c r="G31">
        <f>+xSO4_precip_year!G31</f>
        <v>-198</v>
      </c>
      <c r="H31">
        <f>+xSO4_precip_year!H31</f>
        <v>23</v>
      </c>
      <c r="I31">
        <f>+xSO4_precip_year!I31</f>
        <v>-76.084000000000003</v>
      </c>
      <c r="K31" t="s">
        <v>28</v>
      </c>
      <c r="L31">
        <v>1</v>
      </c>
      <c r="M31">
        <v>0.05</v>
      </c>
      <c r="N31">
        <v>-4.3999999999999997E-2</v>
      </c>
      <c r="O31">
        <v>1.331</v>
      </c>
      <c r="P31">
        <v>-3.3039999999999998</v>
      </c>
      <c r="Q31" s="8">
        <v>-165</v>
      </c>
      <c r="R31">
        <v>23</v>
      </c>
      <c r="S31" s="8">
        <f t="shared" si="3"/>
        <v>-75.99199999999999</v>
      </c>
      <c r="U31" t="s">
        <v>28</v>
      </c>
      <c r="V31">
        <v>1</v>
      </c>
      <c r="W31">
        <v>0.05</v>
      </c>
      <c r="X31">
        <v>-3.6999999999999998E-2</v>
      </c>
      <c r="Y31">
        <v>1.149</v>
      </c>
      <c r="Z31">
        <v>-3.1829999999999998</v>
      </c>
      <c r="AA31" s="8">
        <v>-181</v>
      </c>
      <c r="AB31">
        <v>23</v>
      </c>
      <c r="AC31" s="8">
        <f t="shared" si="0"/>
        <v>-73.209000000000003</v>
      </c>
      <c r="AE31" t="s">
        <v>28</v>
      </c>
      <c r="AF31">
        <v>1</v>
      </c>
      <c r="AG31">
        <v>0.05</v>
      </c>
      <c r="AH31">
        <v>-3.3000000000000002E-2</v>
      </c>
      <c r="AI31">
        <v>0.92400000000000004</v>
      </c>
      <c r="AJ31">
        <v>-3.57</v>
      </c>
      <c r="AK31" s="8">
        <v>-165</v>
      </c>
      <c r="AL31">
        <v>22</v>
      </c>
      <c r="AM31" s="8">
        <f t="shared" si="1"/>
        <v>-82.11</v>
      </c>
      <c r="AO31" t="s">
        <v>28</v>
      </c>
      <c r="AP31">
        <v>1</v>
      </c>
      <c r="AQ31">
        <v>0.05</v>
      </c>
      <c r="AR31">
        <v>-2.8000000000000001E-2</v>
      </c>
      <c r="AS31" s="25">
        <v>0.70399999999999996</v>
      </c>
      <c r="AT31">
        <v>-4.016</v>
      </c>
      <c r="AU31" s="8">
        <v>-114</v>
      </c>
      <c r="AV31">
        <v>21</v>
      </c>
      <c r="AW31" s="8">
        <f t="shared" si="2"/>
        <v>-92.367999999999995</v>
      </c>
    </row>
    <row r="32" spans="1:49" x14ac:dyDescent="0.25">
      <c r="A32" t="str">
        <f>+xSO4_precip_year!A32</f>
        <v>LT0015R</v>
      </c>
      <c r="B32">
        <f>+xSO4_precip_year!B32</f>
        <v>1</v>
      </c>
      <c r="C32">
        <f>+xSO4_precip_year!C32</f>
        <v>0.05</v>
      </c>
      <c r="D32">
        <f>+xSO4_precip_year!D32</f>
        <v>-5.3999999999999999E-2</v>
      </c>
      <c r="E32">
        <f>+xSO4_precip_year!E32</f>
        <v>1.2929999999999999</v>
      </c>
      <c r="F32">
        <f>+xSO4_precip_year!F32</f>
        <v>-4.1760000000000002</v>
      </c>
      <c r="G32">
        <f>+xSO4_precip_year!G32</f>
        <v>-181</v>
      </c>
      <c r="H32">
        <f>+xSO4_precip_year!H32</f>
        <v>23</v>
      </c>
      <c r="I32">
        <f>+xSO4_precip_year!I32</f>
        <v>-96.048000000000002</v>
      </c>
      <c r="K32" t="s">
        <v>29</v>
      </c>
      <c r="L32">
        <v>1</v>
      </c>
      <c r="M32">
        <v>0.05</v>
      </c>
      <c r="N32">
        <v>-7.2999999999999995E-2</v>
      </c>
      <c r="O32">
        <v>1.829</v>
      </c>
      <c r="P32">
        <v>-3.9910000000000001</v>
      </c>
      <c r="Q32" s="8">
        <v>-185</v>
      </c>
      <c r="R32">
        <v>23</v>
      </c>
      <c r="S32" s="8">
        <f t="shared" si="3"/>
        <v>-91.793000000000006</v>
      </c>
      <c r="U32" t="s">
        <v>29</v>
      </c>
      <c r="V32">
        <v>1</v>
      </c>
      <c r="W32">
        <v>0.05</v>
      </c>
      <c r="X32">
        <v>-4.2000000000000003E-2</v>
      </c>
      <c r="Y32">
        <v>1.0980000000000001</v>
      </c>
      <c r="Z32">
        <v>-3.855</v>
      </c>
      <c r="AA32" s="8">
        <v>-169</v>
      </c>
      <c r="AB32">
        <v>23</v>
      </c>
      <c r="AC32" s="8">
        <f t="shared" si="0"/>
        <v>-88.665000000000006</v>
      </c>
      <c r="AE32" t="s">
        <v>29</v>
      </c>
      <c r="AF32">
        <v>1</v>
      </c>
      <c r="AG32">
        <v>0.05</v>
      </c>
      <c r="AH32">
        <v>-4.7E-2</v>
      </c>
      <c r="AI32">
        <v>1.1499999999999999</v>
      </c>
      <c r="AJ32">
        <v>-4.1139999999999999</v>
      </c>
      <c r="AK32" s="8">
        <v>-167</v>
      </c>
      <c r="AL32">
        <v>23</v>
      </c>
      <c r="AM32" s="8">
        <f t="shared" si="1"/>
        <v>-94.622</v>
      </c>
      <c r="AO32" t="s">
        <v>29</v>
      </c>
      <c r="AP32">
        <v>1</v>
      </c>
      <c r="AQ32">
        <v>0.05</v>
      </c>
      <c r="AR32">
        <v>-5.8000000000000003E-2</v>
      </c>
      <c r="AS32" s="25">
        <v>1.2470000000000001</v>
      </c>
      <c r="AT32">
        <v>-4.6509999999999998</v>
      </c>
      <c r="AU32" s="8">
        <v>-159</v>
      </c>
      <c r="AV32">
        <v>23</v>
      </c>
      <c r="AW32" s="8">
        <f t="shared" si="2"/>
        <v>-106.973</v>
      </c>
    </row>
    <row r="33" spans="1:49" x14ac:dyDescent="0.25">
      <c r="A33" t="str">
        <f>+xSO4_precip_year!A33</f>
        <v>LV0010R</v>
      </c>
      <c r="B33">
        <f>+xSO4_precip_year!B33</f>
        <v>1</v>
      </c>
      <c r="C33">
        <f>+xSO4_precip_year!C33</f>
        <v>0.05</v>
      </c>
      <c r="D33">
        <f>+xSO4_precip_year!D33</f>
        <v>-2.8000000000000001E-2</v>
      </c>
      <c r="E33">
        <f>+xSO4_precip_year!E33</f>
        <v>0.82599999999999996</v>
      </c>
      <c r="F33">
        <f>+xSO4_precip_year!F33</f>
        <v>-3.39</v>
      </c>
      <c r="G33">
        <f>+xSO4_precip_year!G33</f>
        <v>-147</v>
      </c>
      <c r="H33">
        <f>+xSO4_precip_year!H33</f>
        <v>23</v>
      </c>
      <c r="I33">
        <f>+xSO4_precip_year!I33</f>
        <v>-77.97</v>
      </c>
      <c r="K33" t="s">
        <v>30</v>
      </c>
      <c r="L33">
        <v>1</v>
      </c>
      <c r="M33">
        <v>0.05</v>
      </c>
      <c r="N33">
        <v>-2.5000000000000001E-2</v>
      </c>
      <c r="O33">
        <v>0.998</v>
      </c>
      <c r="P33">
        <v>-2.5449999999999999</v>
      </c>
      <c r="Q33" s="8">
        <v>-93</v>
      </c>
      <c r="R33">
        <v>22</v>
      </c>
      <c r="S33" s="8">
        <f t="shared" si="3"/>
        <v>-58.534999999999997</v>
      </c>
      <c r="U33" t="s">
        <v>30</v>
      </c>
      <c r="V33">
        <v>1</v>
      </c>
      <c r="W33">
        <v>0.05</v>
      </c>
      <c r="X33">
        <v>-2.1999999999999999E-2</v>
      </c>
      <c r="Y33">
        <v>0.74</v>
      </c>
      <c r="Z33">
        <v>-2.9510000000000001</v>
      </c>
      <c r="AA33" s="8">
        <v>-121</v>
      </c>
      <c r="AB33">
        <v>22</v>
      </c>
      <c r="AC33" s="8">
        <f t="shared" si="0"/>
        <v>-67.873000000000005</v>
      </c>
      <c r="AE33" t="s">
        <v>30</v>
      </c>
      <c r="AF33">
        <v>1</v>
      </c>
      <c r="AG33">
        <v>0.05</v>
      </c>
      <c r="AH33">
        <v>-2.3E-2</v>
      </c>
      <c r="AI33">
        <v>0.70399999999999996</v>
      </c>
      <c r="AJ33">
        <v>-3.2770000000000001</v>
      </c>
      <c r="AK33" s="8">
        <v>-127</v>
      </c>
      <c r="AL33">
        <v>23</v>
      </c>
      <c r="AM33" s="8">
        <f t="shared" si="1"/>
        <v>-75.371000000000009</v>
      </c>
      <c r="AO33" t="s">
        <v>30</v>
      </c>
      <c r="AP33">
        <v>1</v>
      </c>
      <c r="AQ33">
        <v>0.05</v>
      </c>
      <c r="AR33">
        <v>-2.5999999999999999E-2</v>
      </c>
      <c r="AS33" s="25">
        <v>0.79700000000000004</v>
      </c>
      <c r="AT33">
        <v>-3.2189999999999999</v>
      </c>
      <c r="AU33" s="8">
        <v>-128</v>
      </c>
      <c r="AV33">
        <v>21</v>
      </c>
      <c r="AW33" s="8">
        <f t="shared" si="2"/>
        <v>-74.036999999999992</v>
      </c>
    </row>
    <row r="34" spans="1:49" x14ac:dyDescent="0.25">
      <c r="A34" t="str">
        <f>+xSO4_precip_year!A34</f>
        <v>NO0001R</v>
      </c>
      <c r="B34">
        <f>+xSO4_precip_year!B34</f>
        <v>1</v>
      </c>
      <c r="C34">
        <f>+xSO4_precip_year!C34</f>
        <v>0.05</v>
      </c>
      <c r="D34">
        <f>+xSO4_precip_year!D34</f>
        <v>-2.3E-2</v>
      </c>
      <c r="E34">
        <f>+xSO4_precip_year!E34</f>
        <v>0.70799999999999996</v>
      </c>
      <c r="F34">
        <f>+xSO4_precip_year!F34</f>
        <v>-3.1970000000000001</v>
      </c>
      <c r="G34">
        <f>+xSO4_precip_year!G34</f>
        <v>-195</v>
      </c>
      <c r="H34">
        <f>+xSO4_precip_year!H34</f>
        <v>23</v>
      </c>
      <c r="I34">
        <f>+xSO4_precip_year!I34</f>
        <v>-73.531000000000006</v>
      </c>
      <c r="K34" t="s">
        <v>111</v>
      </c>
      <c r="L34">
        <v>1</v>
      </c>
      <c r="M34">
        <v>0.05</v>
      </c>
      <c r="N34">
        <v>-3.1E-2</v>
      </c>
      <c r="O34">
        <v>0.93899999999999995</v>
      </c>
      <c r="P34">
        <v>-3.2759999999999998</v>
      </c>
      <c r="Q34" s="8">
        <v>-161</v>
      </c>
      <c r="R34">
        <v>23</v>
      </c>
      <c r="S34" s="8">
        <f t="shared" si="3"/>
        <v>-75.347999999999999</v>
      </c>
      <c r="U34" t="s">
        <v>111</v>
      </c>
      <c r="V34">
        <v>1</v>
      </c>
      <c r="W34">
        <v>0.05</v>
      </c>
      <c r="X34">
        <v>-2.1999999999999999E-2</v>
      </c>
      <c r="Y34">
        <v>0.66400000000000003</v>
      </c>
      <c r="Z34">
        <v>-3.351</v>
      </c>
      <c r="AA34" s="8">
        <v>-183</v>
      </c>
      <c r="AB34">
        <v>23</v>
      </c>
      <c r="AC34" s="8">
        <f t="shared" si="0"/>
        <v>-77.072999999999993</v>
      </c>
      <c r="AE34" t="s">
        <v>111</v>
      </c>
      <c r="AF34">
        <v>1</v>
      </c>
      <c r="AG34">
        <v>0.05</v>
      </c>
      <c r="AH34">
        <v>-1.9E-2</v>
      </c>
      <c r="AI34">
        <v>0.64800000000000002</v>
      </c>
      <c r="AJ34">
        <v>-2.9119999999999999</v>
      </c>
      <c r="AK34" s="8">
        <v>-155</v>
      </c>
      <c r="AL34">
        <v>23</v>
      </c>
      <c r="AM34" s="8">
        <f t="shared" si="1"/>
        <v>-66.975999999999999</v>
      </c>
      <c r="AO34" t="s">
        <v>111</v>
      </c>
      <c r="AP34">
        <v>1</v>
      </c>
      <c r="AQ34">
        <v>0.05</v>
      </c>
      <c r="AR34">
        <v>-1.4E-2</v>
      </c>
      <c r="AS34" s="25">
        <v>0.55800000000000005</v>
      </c>
      <c r="AT34">
        <v>-2.6</v>
      </c>
      <c r="AU34" s="8">
        <v>-119</v>
      </c>
      <c r="AV34">
        <v>22</v>
      </c>
      <c r="AW34" s="8">
        <f t="shared" si="2"/>
        <v>-59.800000000000004</v>
      </c>
    </row>
    <row r="35" spans="1:49" x14ac:dyDescent="0.25">
      <c r="A35" t="str">
        <f>+xSO4_precip_year!A35</f>
        <v>NO0015R</v>
      </c>
      <c r="B35">
        <f>+xSO4_precip_year!B35</f>
        <v>1</v>
      </c>
      <c r="C35">
        <f>+xSO4_precip_year!C35</f>
        <v>0.05</v>
      </c>
      <c r="D35">
        <f>+xSO4_precip_year!D35</f>
        <v>-4.0000000000000001E-3</v>
      </c>
      <c r="E35">
        <f>+xSO4_precip_year!E35</f>
        <v>0.13100000000000001</v>
      </c>
      <c r="F35">
        <f>+xSO4_precip_year!F35</f>
        <v>-2.7010000000000001</v>
      </c>
      <c r="G35">
        <f>+xSO4_precip_year!G35</f>
        <v>-131</v>
      </c>
      <c r="H35">
        <f>+xSO4_precip_year!H35</f>
        <v>23</v>
      </c>
      <c r="I35">
        <f>+xSO4_precip_year!I35</f>
        <v>-62.123000000000005</v>
      </c>
      <c r="K35" t="s">
        <v>34</v>
      </c>
      <c r="L35">
        <v>1</v>
      </c>
      <c r="M35">
        <v>0.05</v>
      </c>
      <c r="N35">
        <v>-5.0000000000000001E-3</v>
      </c>
      <c r="O35">
        <v>0.20599999999999999</v>
      </c>
      <c r="P35">
        <v>-2.4510000000000001</v>
      </c>
      <c r="Q35" s="8">
        <v>-107</v>
      </c>
      <c r="R35">
        <v>23</v>
      </c>
      <c r="S35" s="8">
        <f t="shared" si="3"/>
        <v>-56.373000000000005</v>
      </c>
      <c r="U35" t="s">
        <v>34</v>
      </c>
      <c r="V35">
        <v>1</v>
      </c>
      <c r="W35">
        <v>0.05</v>
      </c>
      <c r="X35">
        <v>-3.0000000000000001E-3</v>
      </c>
      <c r="Y35">
        <v>0.17399999999999999</v>
      </c>
      <c r="Z35">
        <v>-1.7270000000000001</v>
      </c>
      <c r="AA35" s="8">
        <v>-77</v>
      </c>
      <c r="AB35">
        <v>23</v>
      </c>
      <c r="AC35" s="8">
        <f t="shared" si="0"/>
        <v>-39.721000000000004</v>
      </c>
      <c r="AE35" t="s">
        <v>34</v>
      </c>
      <c r="AF35">
        <v>1</v>
      </c>
      <c r="AG35">
        <v>0.05</v>
      </c>
      <c r="AH35">
        <v>-4.0000000000000001E-3</v>
      </c>
      <c r="AI35">
        <v>0.1</v>
      </c>
      <c r="AJ35">
        <v>-3.8570000000000002</v>
      </c>
      <c r="AK35" s="8">
        <v>-129</v>
      </c>
      <c r="AL35">
        <v>23</v>
      </c>
      <c r="AM35" s="8">
        <f t="shared" si="1"/>
        <v>-88.710999999999999</v>
      </c>
      <c r="AO35" t="s">
        <v>34</v>
      </c>
      <c r="AP35">
        <v>1</v>
      </c>
      <c r="AQ35">
        <v>0.05</v>
      </c>
      <c r="AR35">
        <v>-4.0000000000000001E-3</v>
      </c>
      <c r="AS35" s="25">
        <v>0.104</v>
      </c>
      <c r="AT35">
        <v>-3.6680000000000001</v>
      </c>
      <c r="AU35" s="8">
        <v>-161</v>
      </c>
      <c r="AV35">
        <v>23</v>
      </c>
      <c r="AW35" s="8">
        <f t="shared" si="2"/>
        <v>-84.364000000000004</v>
      </c>
    </row>
    <row r="36" spans="1:49" x14ac:dyDescent="0.25">
      <c r="A36" t="str">
        <f>+xSO4_precip_year!A36</f>
        <v>NO0039R</v>
      </c>
      <c r="B36">
        <f>+xSO4_precip_year!B36</f>
        <v>1</v>
      </c>
      <c r="C36">
        <f>+xSO4_precip_year!C36</f>
        <v>0.05</v>
      </c>
      <c r="D36">
        <f>+xSO4_precip_year!D36</f>
        <v>-2E-3</v>
      </c>
      <c r="E36">
        <f>+xSO4_precip_year!E36</f>
        <v>0.105</v>
      </c>
      <c r="F36">
        <f>+xSO4_precip_year!F36</f>
        <v>-2.1549999999999998</v>
      </c>
      <c r="G36">
        <f>+xSO4_precip_year!G36</f>
        <v>-132</v>
      </c>
      <c r="H36">
        <f>+xSO4_precip_year!H36</f>
        <v>23</v>
      </c>
      <c r="I36">
        <f>+xSO4_precip_year!I36</f>
        <v>-49.564999999999998</v>
      </c>
      <c r="K36" t="s">
        <v>35</v>
      </c>
      <c r="L36">
        <v>1</v>
      </c>
      <c r="M36">
        <v>0.05</v>
      </c>
      <c r="N36">
        <v>-4.0000000000000001E-3</v>
      </c>
      <c r="O36">
        <v>0.16</v>
      </c>
      <c r="P36">
        <v>-2.4209999999999998</v>
      </c>
      <c r="Q36" s="8">
        <v>-139</v>
      </c>
      <c r="R36">
        <v>23</v>
      </c>
      <c r="S36" s="8">
        <f t="shared" si="3"/>
        <v>-55.682999999999993</v>
      </c>
      <c r="U36" t="s">
        <v>35</v>
      </c>
      <c r="V36">
        <v>0</v>
      </c>
      <c r="W36">
        <v>0.05</v>
      </c>
      <c r="X36">
        <v>-2E-3</v>
      </c>
      <c r="Y36">
        <v>0.13800000000000001</v>
      </c>
      <c r="Z36">
        <v>-1.458</v>
      </c>
      <c r="AA36" s="8">
        <v>-69</v>
      </c>
      <c r="AB36">
        <v>23</v>
      </c>
      <c r="AC36" s="8">
        <f t="shared" si="0"/>
        <v>-33.533999999999999</v>
      </c>
      <c r="AE36" t="s">
        <v>35</v>
      </c>
      <c r="AF36">
        <v>1</v>
      </c>
      <c r="AG36">
        <v>0.05</v>
      </c>
      <c r="AH36">
        <v>-2E-3</v>
      </c>
      <c r="AI36">
        <v>6.6000000000000003E-2</v>
      </c>
      <c r="AJ36">
        <v>-2.4940000000000002</v>
      </c>
      <c r="AK36" s="8">
        <v>-91</v>
      </c>
      <c r="AL36">
        <v>23</v>
      </c>
      <c r="AM36" s="8">
        <f t="shared" si="1"/>
        <v>-57.362000000000002</v>
      </c>
      <c r="AO36" t="s">
        <v>35</v>
      </c>
      <c r="AP36">
        <v>1</v>
      </c>
      <c r="AQ36">
        <v>0.05</v>
      </c>
      <c r="AR36">
        <v>-2E-3</v>
      </c>
      <c r="AS36" s="25">
        <v>6.6000000000000003E-2</v>
      </c>
      <c r="AT36">
        <v>-3.1920000000000002</v>
      </c>
      <c r="AU36" s="8">
        <v>-96</v>
      </c>
      <c r="AV36">
        <v>23</v>
      </c>
      <c r="AW36" s="8">
        <f t="shared" si="2"/>
        <v>-73.415999999999997</v>
      </c>
    </row>
    <row r="37" spans="1:49" x14ac:dyDescent="0.25">
      <c r="A37" t="str">
        <f>+xSO4_precip_year!A37</f>
        <v>PL0002R</v>
      </c>
      <c r="B37">
        <f>+xSO4_precip_year!B37</f>
        <v>1</v>
      </c>
      <c r="C37">
        <f>+xSO4_precip_year!C37</f>
        <v>0.05</v>
      </c>
      <c r="D37">
        <f>+xSO4_precip_year!D37</f>
        <v>-3.7999999999999999E-2</v>
      </c>
      <c r="E37">
        <f>+xSO4_precip_year!E37</f>
        <v>1.262</v>
      </c>
      <c r="F37">
        <f>+xSO4_precip_year!F37</f>
        <v>-3.0270000000000001</v>
      </c>
      <c r="G37">
        <f>+xSO4_precip_year!G37</f>
        <v>-211</v>
      </c>
      <c r="H37">
        <f>+xSO4_precip_year!H37</f>
        <v>23</v>
      </c>
      <c r="I37">
        <f>+xSO4_precip_year!I37</f>
        <v>-69.621000000000009</v>
      </c>
      <c r="K37" t="s">
        <v>37</v>
      </c>
      <c r="L37">
        <v>1</v>
      </c>
      <c r="M37">
        <v>0.05</v>
      </c>
      <c r="N37">
        <v>-4.5999999999999999E-2</v>
      </c>
      <c r="O37">
        <v>1.4910000000000001</v>
      </c>
      <c r="P37">
        <v>-3.0990000000000002</v>
      </c>
      <c r="Q37">
        <v>-163</v>
      </c>
      <c r="R37">
        <v>23</v>
      </c>
      <c r="S37" s="8">
        <f t="shared" si="3"/>
        <v>-71.277000000000001</v>
      </c>
      <c r="U37" t="s">
        <v>37</v>
      </c>
      <c r="V37">
        <v>1</v>
      </c>
      <c r="W37">
        <v>0.05</v>
      </c>
      <c r="X37">
        <v>-4.1000000000000002E-2</v>
      </c>
      <c r="Y37">
        <v>1.268</v>
      </c>
      <c r="Z37">
        <v>-3.2440000000000002</v>
      </c>
      <c r="AA37">
        <v>-161</v>
      </c>
      <c r="AB37">
        <v>23</v>
      </c>
      <c r="AC37" s="8">
        <f t="shared" si="0"/>
        <v>-74.612000000000009</v>
      </c>
      <c r="AE37" t="s">
        <v>37</v>
      </c>
      <c r="AF37">
        <v>1</v>
      </c>
      <c r="AG37">
        <v>0.05</v>
      </c>
      <c r="AH37">
        <v>-2.5000000000000001E-2</v>
      </c>
      <c r="AI37">
        <v>1.0469999999999999</v>
      </c>
      <c r="AJ37">
        <v>-2.3690000000000002</v>
      </c>
      <c r="AK37">
        <v>-135</v>
      </c>
      <c r="AL37">
        <v>23</v>
      </c>
      <c r="AM37" s="8">
        <f t="shared" si="1"/>
        <v>-54.487000000000002</v>
      </c>
      <c r="AO37" t="s">
        <v>37</v>
      </c>
      <c r="AP37">
        <v>1</v>
      </c>
      <c r="AQ37">
        <v>0.05</v>
      </c>
      <c r="AR37">
        <v>-4.7E-2</v>
      </c>
      <c r="AS37" s="25">
        <v>1.446</v>
      </c>
      <c r="AT37">
        <v>-3.2509999999999999</v>
      </c>
      <c r="AU37">
        <v>-188</v>
      </c>
      <c r="AV37">
        <v>23</v>
      </c>
      <c r="AW37" s="8">
        <f t="shared" si="2"/>
        <v>-74.772999999999996</v>
      </c>
    </row>
    <row r="38" spans="1:49" x14ac:dyDescent="0.25">
      <c r="A38" t="str">
        <f>+xSO4_precip_year!A38</f>
        <v>PL0003R</v>
      </c>
      <c r="B38">
        <f>+xSO4_precip_year!B38</f>
        <v>1</v>
      </c>
      <c r="C38">
        <f>+xSO4_precip_year!C38</f>
        <v>0.05</v>
      </c>
      <c r="D38">
        <f>+xSO4_precip_year!D38</f>
        <v>-4.7E-2</v>
      </c>
      <c r="E38">
        <f>+xSO4_precip_year!E38</f>
        <v>1.7150000000000001</v>
      </c>
      <c r="F38">
        <f>+xSO4_precip_year!F38</f>
        <v>-2.7639999999999998</v>
      </c>
      <c r="G38">
        <f>+xSO4_precip_year!G38</f>
        <v>-87</v>
      </c>
      <c r="H38">
        <f>+xSO4_precip_year!H38</f>
        <v>22</v>
      </c>
      <c r="I38">
        <f>+xSO4_precip_year!I38</f>
        <v>-63.571999999999996</v>
      </c>
      <c r="K38" t="s">
        <v>38</v>
      </c>
      <c r="L38">
        <v>1</v>
      </c>
      <c r="M38">
        <v>0.05</v>
      </c>
      <c r="N38">
        <v>-5.8000000000000003E-2</v>
      </c>
      <c r="O38">
        <v>1.8680000000000001</v>
      </c>
      <c r="P38">
        <v>-3.1059999999999999</v>
      </c>
      <c r="Q38">
        <v>-95</v>
      </c>
      <c r="R38">
        <v>22</v>
      </c>
      <c r="S38" s="8">
        <f t="shared" si="3"/>
        <v>-71.438000000000002</v>
      </c>
      <c r="U38" t="s">
        <v>38</v>
      </c>
      <c r="V38">
        <v>0</v>
      </c>
      <c r="W38">
        <v>0.05</v>
      </c>
      <c r="X38">
        <v>-2.9000000000000001E-2</v>
      </c>
      <c r="Y38">
        <v>1.373</v>
      </c>
      <c r="Z38">
        <v>-2.109</v>
      </c>
      <c r="AA38">
        <v>-67</v>
      </c>
      <c r="AB38">
        <v>22</v>
      </c>
      <c r="AC38" s="8">
        <f t="shared" si="0"/>
        <v>-48.506999999999998</v>
      </c>
      <c r="AE38" t="s">
        <v>38</v>
      </c>
      <c r="AF38">
        <v>1</v>
      </c>
      <c r="AG38">
        <v>0.05</v>
      </c>
      <c r="AH38">
        <v>-3.7999999999999999E-2</v>
      </c>
      <c r="AI38">
        <v>1.494</v>
      </c>
      <c r="AJ38">
        <v>-2.5630000000000002</v>
      </c>
      <c r="AK38">
        <v>-99</v>
      </c>
      <c r="AL38">
        <v>22</v>
      </c>
      <c r="AM38" s="8">
        <f t="shared" si="1"/>
        <v>-58.949000000000005</v>
      </c>
      <c r="AO38" t="s">
        <v>38</v>
      </c>
      <c r="AP38">
        <v>1</v>
      </c>
      <c r="AQ38">
        <v>0.05</v>
      </c>
      <c r="AR38">
        <v>-0.04</v>
      </c>
      <c r="AS38" s="25">
        <v>1.452</v>
      </c>
      <c r="AT38">
        <v>-2.7639999999999998</v>
      </c>
      <c r="AU38" s="8">
        <v>-113</v>
      </c>
      <c r="AV38">
        <v>22</v>
      </c>
      <c r="AW38" s="8">
        <f t="shared" si="2"/>
        <v>-63.571999999999996</v>
      </c>
    </row>
    <row r="39" spans="1:49" x14ac:dyDescent="0.25">
      <c r="A39" t="str">
        <f>+xSO4_precip_year!A39</f>
        <v>RS0005R</v>
      </c>
      <c r="B39">
        <f>+xSO4_precip_year!B39</f>
        <v>1</v>
      </c>
      <c r="C39">
        <f>+xSO4_precip_year!C39</f>
        <v>0.05</v>
      </c>
      <c r="D39">
        <f>+xSO4_precip_year!D39</f>
        <v>-7.4999999999999997E-2</v>
      </c>
      <c r="E39">
        <f>+xSO4_precip_year!E39</f>
        <v>2.4020000000000001</v>
      </c>
      <c r="F39">
        <f>+xSO4_precip_year!F39</f>
        <v>-3.1360000000000001</v>
      </c>
      <c r="G39">
        <f>+xSO4_precip_year!G39</f>
        <v>-141</v>
      </c>
      <c r="H39">
        <f>+xSO4_precip_year!H39</f>
        <v>22</v>
      </c>
      <c r="I39">
        <f>+xSO4_precip_year!I39</f>
        <v>-72.128</v>
      </c>
      <c r="K39" t="s">
        <v>39</v>
      </c>
      <c r="L39">
        <v>1</v>
      </c>
      <c r="M39">
        <v>0.05</v>
      </c>
      <c r="N39">
        <v>-9.2999999999999999E-2</v>
      </c>
      <c r="O39">
        <v>2.8479999999999999</v>
      </c>
      <c r="P39">
        <v>-3.2719999999999998</v>
      </c>
      <c r="Q39">
        <v>-155</v>
      </c>
      <c r="R39">
        <v>22</v>
      </c>
      <c r="S39" s="8">
        <f t="shared" si="3"/>
        <v>-75.256</v>
      </c>
      <c r="U39" t="s">
        <v>39</v>
      </c>
      <c r="V39">
        <v>1</v>
      </c>
      <c r="W39">
        <v>0.05</v>
      </c>
      <c r="X39">
        <v>-5.8999999999999997E-2</v>
      </c>
      <c r="Y39">
        <v>2.149</v>
      </c>
      <c r="Z39">
        <v>-2.73</v>
      </c>
      <c r="AA39">
        <v>-93</v>
      </c>
      <c r="AB39">
        <v>22</v>
      </c>
      <c r="AC39" s="8">
        <f t="shared" si="0"/>
        <v>-62.79</v>
      </c>
      <c r="AE39" t="s">
        <v>39</v>
      </c>
      <c r="AF39">
        <v>1</v>
      </c>
      <c r="AG39">
        <v>0.05</v>
      </c>
      <c r="AH39">
        <v>-0.05</v>
      </c>
      <c r="AI39">
        <v>1.881</v>
      </c>
      <c r="AJ39">
        <v>-2.6619999999999999</v>
      </c>
      <c r="AK39">
        <v>-72</v>
      </c>
      <c r="AL39">
        <v>21</v>
      </c>
      <c r="AM39" s="8">
        <f t="shared" si="1"/>
        <v>-61.225999999999999</v>
      </c>
      <c r="AO39" t="s">
        <v>39</v>
      </c>
      <c r="AP39">
        <v>1</v>
      </c>
      <c r="AQ39">
        <v>0.05</v>
      </c>
      <c r="AR39">
        <v>-8.5999999999999993E-2</v>
      </c>
      <c r="AS39" s="25">
        <v>2.6339999999999999</v>
      </c>
      <c r="AT39">
        <v>-3.266</v>
      </c>
      <c r="AU39" s="8">
        <v>-108</v>
      </c>
      <c r="AV39">
        <v>20</v>
      </c>
      <c r="AW39" s="8">
        <f t="shared" si="2"/>
        <v>-75.117999999999995</v>
      </c>
    </row>
    <row r="40" spans="1:49" x14ac:dyDescent="0.25">
      <c r="A40" t="str">
        <f>+xSO4_precip_year!A40</f>
        <v>RU0001R</v>
      </c>
      <c r="B40">
        <f>+xSO4_precip_year!B40</f>
        <v>1</v>
      </c>
      <c r="C40">
        <f>+xSO4_precip_year!C40</f>
        <v>0.05</v>
      </c>
      <c r="D40">
        <f>+xSO4_precip_year!D40</f>
        <v>-6.0000000000000001E-3</v>
      </c>
      <c r="E40">
        <f>+xSO4_precip_year!E40</f>
        <v>0.46200000000000002</v>
      </c>
      <c r="F40">
        <f>+xSO4_precip_year!F40</f>
        <v>-1.3720000000000001</v>
      </c>
      <c r="G40">
        <f>+xSO4_precip_year!G40</f>
        <v>-70</v>
      </c>
      <c r="H40">
        <f>+xSO4_precip_year!H40</f>
        <v>22</v>
      </c>
      <c r="I40">
        <f>+xSO4_precip_year!I40</f>
        <v>-31.556000000000001</v>
      </c>
      <c r="K40" t="s">
        <v>68</v>
      </c>
      <c r="L40">
        <v>1</v>
      </c>
      <c r="M40">
        <v>0.05</v>
      </c>
      <c r="N40">
        <v>-0.02</v>
      </c>
      <c r="O40">
        <v>0.75800000000000001</v>
      </c>
      <c r="P40">
        <v>-2.63</v>
      </c>
      <c r="Q40">
        <v>-83</v>
      </c>
      <c r="R40">
        <v>22</v>
      </c>
      <c r="S40" s="8">
        <f t="shared" si="3"/>
        <v>-60.489999999999995</v>
      </c>
      <c r="U40" t="s">
        <v>68</v>
      </c>
      <c r="V40">
        <v>0</v>
      </c>
      <c r="W40">
        <v>0.05</v>
      </c>
      <c r="X40">
        <v>-4.0000000000000001E-3</v>
      </c>
      <c r="Y40">
        <v>0.48</v>
      </c>
      <c r="Z40">
        <v>-0.83299999999999996</v>
      </c>
      <c r="AA40">
        <v>-33</v>
      </c>
      <c r="AB40">
        <v>22</v>
      </c>
      <c r="AC40" s="8">
        <f t="shared" si="0"/>
        <v>-19.158999999999999</v>
      </c>
      <c r="AE40" t="s">
        <v>68</v>
      </c>
      <c r="AF40">
        <v>1</v>
      </c>
      <c r="AG40">
        <v>0.05</v>
      </c>
      <c r="AH40">
        <v>-8.9999999999999993E-3</v>
      </c>
      <c r="AI40">
        <v>0.35799999999999998</v>
      </c>
      <c r="AJ40">
        <v>-2.452</v>
      </c>
      <c r="AK40">
        <v>-92</v>
      </c>
      <c r="AL40">
        <v>21</v>
      </c>
      <c r="AM40" s="8">
        <f t="shared" si="1"/>
        <v>-56.396000000000001</v>
      </c>
      <c r="AO40" t="s">
        <v>68</v>
      </c>
      <c r="AP40">
        <v>0</v>
      </c>
      <c r="AQ40">
        <v>0.05</v>
      </c>
      <c r="AR40">
        <v>-4.0000000000000001E-3</v>
      </c>
      <c r="AS40" s="25">
        <v>0.23599999999999999</v>
      </c>
      <c r="AT40">
        <v>-1.599</v>
      </c>
      <c r="AU40">
        <v>-43</v>
      </c>
      <c r="AV40">
        <v>19</v>
      </c>
      <c r="AW40" s="8">
        <f t="shared" si="2"/>
        <v>-36.777000000000001</v>
      </c>
    </row>
    <row r="41" spans="1:49" x14ac:dyDescent="0.25">
      <c r="A41" t="str">
        <f>+xSO4_precip_year!A41</f>
        <v>RU0013R</v>
      </c>
      <c r="B41">
        <f>+xSO4_precip_year!B41</f>
        <v>0</v>
      </c>
      <c r="C41">
        <f>+xSO4_precip_year!C41</f>
        <v>0.05</v>
      </c>
      <c r="D41">
        <f>+xSO4_precip_year!D41</f>
        <v>-6.0000000000000001E-3</v>
      </c>
      <c r="E41">
        <f>+xSO4_precip_year!E41</f>
        <v>0.51600000000000001</v>
      </c>
      <c r="F41">
        <f>+xSO4_precip_year!F41</f>
        <v>-1.202</v>
      </c>
      <c r="G41">
        <f>+xSO4_precip_year!G41</f>
        <v>-60</v>
      </c>
      <c r="H41">
        <f>+xSO4_precip_year!H41</f>
        <v>23</v>
      </c>
      <c r="I41">
        <f>+xSO4_precip_year!I41</f>
        <v>-27.646000000000001</v>
      </c>
      <c r="K41" t="s">
        <v>112</v>
      </c>
      <c r="L41">
        <v>1</v>
      </c>
      <c r="M41">
        <v>0.05</v>
      </c>
      <c r="N41">
        <v>-1.6E-2</v>
      </c>
      <c r="O41">
        <v>0.74199999999999999</v>
      </c>
      <c r="P41">
        <v>-2.1429999999999998</v>
      </c>
      <c r="Q41">
        <v>-93</v>
      </c>
      <c r="R41">
        <v>22</v>
      </c>
      <c r="S41" s="8">
        <f t="shared" si="3"/>
        <v>-49.288999999999994</v>
      </c>
      <c r="U41" t="s">
        <v>112</v>
      </c>
      <c r="V41">
        <v>0</v>
      </c>
      <c r="W41">
        <v>0.05</v>
      </c>
      <c r="X41">
        <v>-7.0000000000000001E-3</v>
      </c>
      <c r="Y41">
        <v>0.47799999999999998</v>
      </c>
      <c r="Z41">
        <v>-1.5029999999999999</v>
      </c>
      <c r="AA41">
        <v>-62</v>
      </c>
      <c r="AB41">
        <v>21</v>
      </c>
      <c r="AC41" s="8">
        <f t="shared" si="0"/>
        <v>-34.568999999999996</v>
      </c>
      <c r="AE41" t="s">
        <v>112</v>
      </c>
      <c r="AF41">
        <v>0</v>
      </c>
      <c r="AG41">
        <v>0.05</v>
      </c>
      <c r="AH41">
        <v>-7.0000000000000001E-3</v>
      </c>
      <c r="AI41">
        <v>0.49399999999999999</v>
      </c>
      <c r="AJ41">
        <v>-1.421</v>
      </c>
      <c r="AK41">
        <v>-47</v>
      </c>
      <c r="AL41">
        <v>22</v>
      </c>
      <c r="AM41" s="8">
        <f t="shared" si="1"/>
        <v>-32.683</v>
      </c>
      <c r="AO41" t="s">
        <v>112</v>
      </c>
      <c r="AP41">
        <v>0</v>
      </c>
      <c r="AQ41">
        <v>0.05</v>
      </c>
      <c r="AR41">
        <v>-7.0000000000000001E-3</v>
      </c>
      <c r="AS41">
        <v>0.52800000000000002</v>
      </c>
      <c r="AT41">
        <v>-1.385</v>
      </c>
      <c r="AU41">
        <v>-37</v>
      </c>
      <c r="AV41">
        <v>23</v>
      </c>
      <c r="AW41" s="8">
        <f t="shared" si="2"/>
        <v>-31.855</v>
      </c>
    </row>
    <row r="42" spans="1:49" x14ac:dyDescent="0.25">
      <c r="A42" t="str">
        <f>+xSO4_precip_year!A42</f>
        <v>SE0002R</v>
      </c>
      <c r="B42">
        <f>+xSO4_precip_year!B42</f>
        <v>1</v>
      </c>
      <c r="C42">
        <f>+xSO4_precip_year!C42</f>
        <v>0.05</v>
      </c>
      <c r="D42">
        <f>+xSO4_precip_year!D42</f>
        <v>-2.8000000000000001E-2</v>
      </c>
      <c r="E42">
        <f>+xSO4_precip_year!E42</f>
        <v>0.78100000000000003</v>
      </c>
      <c r="F42">
        <f>+xSO4_precip_year!F42</f>
        <v>-3.6040000000000001</v>
      </c>
      <c r="G42">
        <f>+xSO4_precip_year!G42</f>
        <v>-215</v>
      </c>
      <c r="H42">
        <f>+xSO4_precip_year!H42</f>
        <v>23</v>
      </c>
      <c r="I42">
        <f>+xSO4_precip_year!I42</f>
        <v>-82.891999999999996</v>
      </c>
      <c r="K42" t="s">
        <v>194</v>
      </c>
      <c r="L42">
        <v>1</v>
      </c>
      <c r="M42">
        <v>0.05</v>
      </c>
      <c r="N42">
        <v>-3.3000000000000002E-2</v>
      </c>
      <c r="O42">
        <v>1.002</v>
      </c>
      <c r="P42">
        <v>-3.3069999999999999</v>
      </c>
      <c r="Q42">
        <v>-161</v>
      </c>
      <c r="R42">
        <v>23</v>
      </c>
      <c r="S42" s="8">
        <f t="shared" si="3"/>
        <v>-76.060999999999993</v>
      </c>
      <c r="U42" t="s">
        <v>194</v>
      </c>
      <c r="V42">
        <v>1</v>
      </c>
      <c r="W42">
        <v>0.05</v>
      </c>
      <c r="X42">
        <v>-2.9000000000000001E-2</v>
      </c>
      <c r="Y42">
        <v>0.77</v>
      </c>
      <c r="Z42">
        <v>-3.8039999999999998</v>
      </c>
      <c r="AA42">
        <v>-187</v>
      </c>
      <c r="AB42">
        <v>23</v>
      </c>
      <c r="AC42" s="8">
        <f t="shared" si="0"/>
        <v>-87.49199999999999</v>
      </c>
      <c r="AE42" t="s">
        <v>194</v>
      </c>
      <c r="AF42">
        <v>1</v>
      </c>
      <c r="AG42">
        <v>0.05</v>
      </c>
      <c r="AH42">
        <v>-2.5999999999999999E-2</v>
      </c>
      <c r="AI42">
        <v>0.69199999999999995</v>
      </c>
      <c r="AJ42">
        <v>-3.6949999999999998</v>
      </c>
      <c r="AK42">
        <v>-183</v>
      </c>
      <c r="AL42">
        <v>23</v>
      </c>
      <c r="AM42" s="8">
        <f t="shared" si="1"/>
        <v>-84.984999999999999</v>
      </c>
      <c r="AO42" t="s">
        <v>194</v>
      </c>
      <c r="AP42">
        <v>1</v>
      </c>
      <c r="AQ42">
        <v>0.05</v>
      </c>
      <c r="AR42">
        <v>-2.5999999999999999E-2</v>
      </c>
      <c r="AS42">
        <v>0.72099999999999997</v>
      </c>
      <c r="AT42">
        <v>-3.673</v>
      </c>
      <c r="AU42">
        <v>-185</v>
      </c>
      <c r="AV42">
        <v>23</v>
      </c>
      <c r="AW42" s="8">
        <f t="shared" si="2"/>
        <v>-84.478999999999999</v>
      </c>
    </row>
    <row r="43" spans="1:49" x14ac:dyDescent="0.25">
      <c r="A43" t="str">
        <f>+xSO4_precip_year!A43</f>
        <v>SE0011R</v>
      </c>
      <c r="B43">
        <f>+xSO4_precip_year!B43</f>
        <v>1</v>
      </c>
      <c r="C43">
        <f>+xSO4_precip_year!C43</f>
        <v>0.05</v>
      </c>
      <c r="D43">
        <f>+xSO4_precip_year!D43</f>
        <v>-3.2000000000000001E-2</v>
      </c>
      <c r="E43">
        <f>+xSO4_precip_year!E43</f>
        <v>0.877</v>
      </c>
      <c r="F43">
        <f>+xSO4_precip_year!F43</f>
        <v>-3.6339999999999999</v>
      </c>
      <c r="G43">
        <f>+xSO4_precip_year!G43</f>
        <v>-216</v>
      </c>
      <c r="H43">
        <f>+xSO4_precip_year!H43</f>
        <v>23</v>
      </c>
      <c r="I43">
        <f>+xSO4_precip_year!I43</f>
        <v>-83.581999999999994</v>
      </c>
      <c r="K43" t="s">
        <v>42</v>
      </c>
      <c r="L43">
        <v>1</v>
      </c>
      <c r="M43">
        <v>0.05</v>
      </c>
      <c r="N43">
        <v>-5.0999999999999997E-2</v>
      </c>
      <c r="O43">
        <v>1.288</v>
      </c>
      <c r="P43">
        <v>-3.9809999999999999</v>
      </c>
      <c r="Q43">
        <v>-166</v>
      </c>
      <c r="R43">
        <v>21</v>
      </c>
      <c r="S43" s="8">
        <f t="shared" si="3"/>
        <v>-91.563000000000002</v>
      </c>
      <c r="U43" t="s">
        <v>42</v>
      </c>
      <c r="V43">
        <v>1</v>
      </c>
      <c r="W43">
        <v>0.05</v>
      </c>
      <c r="X43">
        <v>-3.3000000000000002E-2</v>
      </c>
      <c r="Y43">
        <v>0.85299999999999998</v>
      </c>
      <c r="Z43">
        <v>-3.8769999999999998</v>
      </c>
      <c r="AA43">
        <v>-158</v>
      </c>
      <c r="AB43">
        <v>21</v>
      </c>
      <c r="AC43" s="8">
        <f t="shared" si="0"/>
        <v>-89.170999999999992</v>
      </c>
      <c r="AE43" t="s">
        <v>42</v>
      </c>
      <c r="AF43">
        <v>1</v>
      </c>
      <c r="AG43">
        <v>0.05</v>
      </c>
      <c r="AH43">
        <v>-2.8000000000000001E-2</v>
      </c>
      <c r="AI43">
        <v>0.75600000000000001</v>
      </c>
      <c r="AJ43">
        <v>-3.7610000000000001</v>
      </c>
      <c r="AK43">
        <v>-166</v>
      </c>
      <c r="AL43">
        <v>21</v>
      </c>
      <c r="AM43" s="8">
        <f t="shared" si="1"/>
        <v>-86.503</v>
      </c>
      <c r="AO43" t="s">
        <v>42</v>
      </c>
      <c r="AP43">
        <v>1</v>
      </c>
      <c r="AQ43">
        <v>0.05</v>
      </c>
      <c r="AR43">
        <v>-3.5999999999999997E-2</v>
      </c>
      <c r="AS43">
        <v>0.98399999999999999</v>
      </c>
      <c r="AT43">
        <v>-3.6739999999999999</v>
      </c>
      <c r="AU43">
        <v>-152</v>
      </c>
      <c r="AV43">
        <v>21</v>
      </c>
      <c r="AW43" s="8">
        <f t="shared" si="2"/>
        <v>-84.501999999999995</v>
      </c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zoomScale="70" zoomScaleNormal="70" workbookViewId="0">
      <selection activeCell="F31" sqref="F31"/>
    </sheetView>
  </sheetViews>
  <sheetFormatPr defaultRowHeight="15" x14ac:dyDescent="0.25"/>
  <cols>
    <col min="1" max="1" width="10.5703125" customWidth="1"/>
    <col min="11" max="11" width="10.7109375" customWidth="1"/>
    <col min="21" max="21" width="12.42578125" customWidth="1"/>
    <col min="31" max="31" width="26.42578125" customWidth="1"/>
    <col min="32" max="32" width="13" customWidth="1"/>
    <col min="33" max="33" width="12.85546875" customWidth="1"/>
    <col min="34" max="34" width="13.28515625" customWidth="1"/>
  </cols>
  <sheetData>
    <row r="1" spans="1:34" x14ac:dyDescent="0.25">
      <c r="A1" s="19" t="s">
        <v>74</v>
      </c>
      <c r="B1" s="19"/>
      <c r="C1" s="19"/>
      <c r="D1" s="19"/>
      <c r="E1" s="19"/>
      <c r="F1" s="19"/>
      <c r="G1" s="19"/>
      <c r="H1" s="19"/>
      <c r="I1" s="19"/>
      <c r="K1" s="21" t="s">
        <v>75</v>
      </c>
      <c r="L1" s="21"/>
      <c r="M1" s="21"/>
      <c r="N1" s="21"/>
      <c r="O1" s="21"/>
      <c r="P1" s="21"/>
      <c r="Q1" s="21"/>
      <c r="R1" s="21"/>
      <c r="S1" s="21"/>
      <c r="U1" s="22" t="s">
        <v>76</v>
      </c>
      <c r="V1" s="22"/>
      <c r="W1" s="22"/>
      <c r="X1" s="22"/>
      <c r="Y1" s="22"/>
      <c r="Z1" s="22"/>
      <c r="AA1" s="22"/>
      <c r="AB1" s="22"/>
      <c r="AC1" s="22"/>
    </row>
    <row r="2" spans="1:34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131</v>
      </c>
      <c r="AC2" s="1" t="s">
        <v>79</v>
      </c>
      <c r="AE2" s="5" t="s">
        <v>87</v>
      </c>
      <c r="AF2" s="5" t="s">
        <v>81</v>
      </c>
      <c r="AG2" s="5" t="s">
        <v>82</v>
      </c>
      <c r="AH2" s="5" t="s">
        <v>83</v>
      </c>
    </row>
    <row r="3" spans="1:34" x14ac:dyDescent="0.25">
      <c r="A3" t="s">
        <v>7</v>
      </c>
      <c r="B3">
        <v>1</v>
      </c>
      <c r="C3">
        <v>0.05</v>
      </c>
      <c r="D3">
        <v>-0.20399999999999999</v>
      </c>
      <c r="E3">
        <v>4.6639999999999997</v>
      </c>
      <c r="F3">
        <v>-4.3739999999999997</v>
      </c>
      <c r="G3">
        <v>-115</v>
      </c>
      <c r="H3">
        <v>18</v>
      </c>
      <c r="I3" s="8">
        <f>+F3*23</f>
        <v>-100.60199999999999</v>
      </c>
      <c r="K3" t="s">
        <v>9</v>
      </c>
      <c r="L3">
        <v>1</v>
      </c>
      <c r="M3">
        <v>0.05</v>
      </c>
      <c r="N3">
        <v>-0.02</v>
      </c>
      <c r="O3">
        <v>0.26700000000000002</v>
      </c>
      <c r="P3">
        <v>-7.4909999999999997</v>
      </c>
      <c r="Q3">
        <v>-54</v>
      </c>
      <c r="R3">
        <v>12</v>
      </c>
      <c r="S3" s="8">
        <f>+P3*12</f>
        <v>-89.891999999999996</v>
      </c>
      <c r="U3" t="s">
        <v>7</v>
      </c>
      <c r="V3">
        <v>0</v>
      </c>
      <c r="W3">
        <v>0.05</v>
      </c>
      <c r="X3">
        <v>-8.2000000000000003E-2</v>
      </c>
      <c r="Y3">
        <v>1.5669999999999999</v>
      </c>
      <c r="Z3">
        <v>-5.2480000000000002</v>
      </c>
      <c r="AA3">
        <v>-25</v>
      </c>
      <c r="AB3">
        <v>11</v>
      </c>
      <c r="AC3" s="8">
        <f>+Z3*11</f>
        <v>-57.728000000000002</v>
      </c>
      <c r="AE3" s="2" t="s">
        <v>80</v>
      </c>
      <c r="AF3" s="2">
        <f>+COUNTA(A3:A38)</f>
        <v>34</v>
      </c>
      <c r="AG3" s="2">
        <f>+COUNTA(K3:K48)</f>
        <v>46</v>
      </c>
      <c r="AH3" s="2">
        <f>+COUNTA(U3:U55)</f>
        <v>53</v>
      </c>
    </row>
    <row r="4" spans="1:34" x14ac:dyDescent="0.25">
      <c r="A4" t="s">
        <v>8</v>
      </c>
      <c r="B4">
        <v>1</v>
      </c>
      <c r="C4">
        <v>0.05</v>
      </c>
      <c r="D4">
        <v>-7.3999999999999996E-2</v>
      </c>
      <c r="E4">
        <v>1.496</v>
      </c>
      <c r="F4">
        <v>-4.9749999999999996</v>
      </c>
      <c r="G4">
        <v>-135</v>
      </c>
      <c r="H4">
        <v>19</v>
      </c>
      <c r="I4" s="8">
        <f t="shared" ref="I4:I38" si="0">+F4*23</f>
        <v>-114.425</v>
      </c>
      <c r="K4" t="s">
        <v>10</v>
      </c>
      <c r="L4">
        <v>1</v>
      </c>
      <c r="M4">
        <v>0.05</v>
      </c>
      <c r="N4">
        <v>-0.13300000000000001</v>
      </c>
      <c r="O4">
        <v>1.877</v>
      </c>
      <c r="P4">
        <v>-7.0860000000000003</v>
      </c>
      <c r="Q4">
        <v>-56</v>
      </c>
      <c r="R4">
        <v>12</v>
      </c>
      <c r="S4" s="8">
        <f t="shared" ref="S4:S48" si="1">+P4*12</f>
        <v>-85.032000000000011</v>
      </c>
      <c r="U4" t="s">
        <v>8</v>
      </c>
      <c r="V4">
        <v>1</v>
      </c>
      <c r="W4">
        <v>0.05</v>
      </c>
      <c r="X4">
        <v>-2.1000000000000001E-2</v>
      </c>
      <c r="Y4">
        <v>0.38300000000000001</v>
      </c>
      <c r="Z4">
        <v>-5.57</v>
      </c>
      <c r="AA4">
        <v>-31</v>
      </c>
      <c r="AB4">
        <v>11</v>
      </c>
      <c r="AC4" s="8">
        <f t="shared" ref="AC4:AC55" si="2">+Z4*11</f>
        <v>-61.27</v>
      </c>
      <c r="AE4" s="2" t="s">
        <v>85</v>
      </c>
      <c r="AF4" s="6">
        <f>+AVERAGE(I3:I38)</f>
        <v>-86.831088235294118</v>
      </c>
      <c r="AG4" s="6">
        <f>+AVERAGE(S3:S48)</f>
        <v>-80.126086956521732</v>
      </c>
      <c r="AH4" s="6">
        <f>+AVERAGE(AC3:AC55)</f>
        <v>-46.560301886792452</v>
      </c>
    </row>
    <row r="5" spans="1:34" x14ac:dyDescent="0.25">
      <c r="A5" t="s">
        <v>9</v>
      </c>
      <c r="B5">
        <v>1</v>
      </c>
      <c r="C5">
        <v>0.05</v>
      </c>
      <c r="D5">
        <v>-8.0000000000000002E-3</v>
      </c>
      <c r="E5">
        <v>0.191</v>
      </c>
      <c r="F5">
        <v>-4.1050000000000004</v>
      </c>
      <c r="G5">
        <v>-202</v>
      </c>
      <c r="H5">
        <v>23</v>
      </c>
      <c r="I5" s="8">
        <f t="shared" si="0"/>
        <v>-94.415000000000006</v>
      </c>
      <c r="K5" t="s">
        <v>11</v>
      </c>
      <c r="L5">
        <v>1</v>
      </c>
      <c r="M5">
        <v>0.05</v>
      </c>
      <c r="N5">
        <v>-8.6999999999999994E-2</v>
      </c>
      <c r="O5">
        <v>1.1819999999999999</v>
      </c>
      <c r="P5">
        <v>-7.37</v>
      </c>
      <c r="Q5">
        <v>-37</v>
      </c>
      <c r="R5">
        <v>10</v>
      </c>
      <c r="S5" s="8">
        <f t="shared" si="1"/>
        <v>-88.44</v>
      </c>
      <c r="U5" t="s">
        <v>9</v>
      </c>
      <c r="V5">
        <v>1</v>
      </c>
      <c r="W5">
        <v>0.05</v>
      </c>
      <c r="X5">
        <v>-6.0000000000000001E-3</v>
      </c>
      <c r="Y5">
        <v>8.5000000000000006E-2</v>
      </c>
      <c r="Z5">
        <v>-6.9219999999999997</v>
      </c>
      <c r="AA5">
        <v>-40</v>
      </c>
      <c r="AB5">
        <v>11</v>
      </c>
      <c r="AC5" s="8">
        <f t="shared" si="2"/>
        <v>-76.141999999999996</v>
      </c>
      <c r="AE5" s="2" t="s">
        <v>86</v>
      </c>
      <c r="AF5" s="7">
        <f>+STDEV(I3:I38)</f>
        <v>38.843175271517111</v>
      </c>
      <c r="AG5" s="7">
        <f>+STDEV(S3:S48)</f>
        <v>21.064907280779256</v>
      </c>
      <c r="AH5" s="7">
        <f>+STDEV(AC3:AC55)</f>
        <v>37.322938459006743</v>
      </c>
    </row>
    <row r="6" spans="1:34" x14ac:dyDescent="0.25">
      <c r="A6" t="s">
        <v>10</v>
      </c>
      <c r="B6">
        <v>1</v>
      </c>
      <c r="C6">
        <v>0.05</v>
      </c>
      <c r="D6">
        <v>-5.8999999999999997E-2</v>
      </c>
      <c r="E6">
        <v>1.427</v>
      </c>
      <c r="F6">
        <v>-4.1159999999999997</v>
      </c>
      <c r="G6">
        <v>-223</v>
      </c>
      <c r="H6">
        <v>23</v>
      </c>
      <c r="I6" s="8">
        <f t="shared" si="0"/>
        <v>-94.667999999999992</v>
      </c>
      <c r="K6" t="s">
        <v>12</v>
      </c>
      <c r="L6">
        <v>1</v>
      </c>
      <c r="M6">
        <v>0.05</v>
      </c>
      <c r="N6">
        <v>-1.153</v>
      </c>
      <c r="O6">
        <v>12.702999999999999</v>
      </c>
      <c r="P6">
        <v>-9.077</v>
      </c>
      <c r="Q6">
        <v>-64</v>
      </c>
      <c r="R6">
        <v>12</v>
      </c>
      <c r="S6" s="8">
        <f t="shared" si="1"/>
        <v>-108.92400000000001</v>
      </c>
      <c r="U6" t="s">
        <v>10</v>
      </c>
      <c r="V6">
        <v>1</v>
      </c>
      <c r="W6">
        <v>0.05</v>
      </c>
      <c r="X6">
        <v>-2.4E-2</v>
      </c>
      <c r="Y6">
        <v>0.53800000000000003</v>
      </c>
      <c r="Z6">
        <v>-4.4960000000000004</v>
      </c>
      <c r="AA6">
        <v>-43</v>
      </c>
      <c r="AB6">
        <v>11</v>
      </c>
      <c r="AC6" s="8">
        <f t="shared" si="2"/>
        <v>-49.456000000000003</v>
      </c>
      <c r="AE6" s="2" t="s">
        <v>84</v>
      </c>
      <c r="AF6" s="3">
        <f>+AVERAGE(D3:D38)</f>
        <v>-8.4911764705882353E-2</v>
      </c>
      <c r="AG6" s="3">
        <f>+AVERAGE(N3:N48)</f>
        <v>-0.18523913043478263</v>
      </c>
      <c r="AH6" s="3">
        <f>+AVERAGE(X3:X55)</f>
        <v>-3.0849056603773597E-2</v>
      </c>
    </row>
    <row r="7" spans="1:34" x14ac:dyDescent="0.25">
      <c r="A7" t="s">
        <v>12</v>
      </c>
      <c r="B7">
        <v>1</v>
      </c>
      <c r="C7">
        <v>0.05</v>
      </c>
      <c r="D7">
        <v>-0.44</v>
      </c>
      <c r="E7">
        <v>8.5410000000000004</v>
      </c>
      <c r="F7">
        <v>-5.1520000000000001</v>
      </c>
      <c r="G7">
        <v>-215</v>
      </c>
      <c r="H7">
        <v>23</v>
      </c>
      <c r="I7" s="8">
        <f t="shared" ref="I7:I37" si="3">+F7*23</f>
        <v>-118.49600000000001</v>
      </c>
      <c r="K7" t="s">
        <v>13</v>
      </c>
      <c r="L7">
        <v>1</v>
      </c>
      <c r="M7">
        <v>0.05</v>
      </c>
      <c r="N7">
        <v>-0.94099999999999995</v>
      </c>
      <c r="O7">
        <v>10.635</v>
      </c>
      <c r="P7">
        <v>-8.8490000000000002</v>
      </c>
      <c r="Q7">
        <v>-49</v>
      </c>
      <c r="R7">
        <v>11</v>
      </c>
      <c r="S7" s="8">
        <f t="shared" si="1"/>
        <v>-106.188</v>
      </c>
      <c r="U7" t="s">
        <v>11</v>
      </c>
      <c r="V7">
        <v>1</v>
      </c>
      <c r="W7">
        <v>0.05</v>
      </c>
      <c r="X7">
        <v>-1.9E-2</v>
      </c>
      <c r="Y7">
        <v>0.376</v>
      </c>
      <c r="Z7">
        <v>-5.0049999999999999</v>
      </c>
      <c r="AA7">
        <v>-41</v>
      </c>
      <c r="AB7">
        <v>11</v>
      </c>
      <c r="AC7" s="8">
        <f t="shared" si="2"/>
        <v>-55.055</v>
      </c>
      <c r="AE7" s="2"/>
      <c r="AF7" s="2"/>
      <c r="AG7" s="2"/>
      <c r="AH7" s="2"/>
    </row>
    <row r="8" spans="1:34" x14ac:dyDescent="0.25">
      <c r="A8" t="s">
        <v>13</v>
      </c>
      <c r="B8">
        <v>1</v>
      </c>
      <c r="C8">
        <v>0.05</v>
      </c>
      <c r="D8">
        <v>-0.311</v>
      </c>
      <c r="E8">
        <v>6.2240000000000002</v>
      </c>
      <c r="F8">
        <v>-5.0019999999999998</v>
      </c>
      <c r="G8">
        <v>-183</v>
      </c>
      <c r="H8">
        <v>22</v>
      </c>
      <c r="I8" s="8">
        <f t="shared" si="3"/>
        <v>-115.04599999999999</v>
      </c>
      <c r="K8" t="s">
        <v>14</v>
      </c>
      <c r="L8">
        <v>1</v>
      </c>
      <c r="M8">
        <v>0.05</v>
      </c>
      <c r="N8">
        <v>-0.13800000000000001</v>
      </c>
      <c r="O8">
        <v>2.1040000000000001</v>
      </c>
      <c r="P8">
        <v>-6.5810000000000004</v>
      </c>
      <c r="Q8">
        <v>-41</v>
      </c>
      <c r="R8">
        <v>11</v>
      </c>
      <c r="S8" s="8">
        <f t="shared" si="1"/>
        <v>-78.972000000000008</v>
      </c>
      <c r="U8" t="s">
        <v>12</v>
      </c>
      <c r="V8">
        <v>0</v>
      </c>
      <c r="W8">
        <v>0.05</v>
      </c>
      <c r="X8">
        <v>-4.8000000000000001E-2</v>
      </c>
      <c r="Y8">
        <v>1.655</v>
      </c>
      <c r="Z8">
        <v>-2.8879999999999999</v>
      </c>
      <c r="AA8">
        <v>-21</v>
      </c>
      <c r="AB8">
        <v>11</v>
      </c>
      <c r="AC8" s="8">
        <f t="shared" si="2"/>
        <v>-31.768000000000001</v>
      </c>
      <c r="AE8" s="2" t="s">
        <v>186</v>
      </c>
      <c r="AF8" s="4">
        <f>+COUNTIFS(B3:B69,"1",D3:D69,"&lt;0")/COUNTA(A3:A69)</f>
        <v>0.94117647058823528</v>
      </c>
      <c r="AG8" s="4">
        <f>+COUNTIFS(L3:L69,"1",N3:N69,"&lt;0")/COUNTA(K3:K69)</f>
        <v>0.86956521739130432</v>
      </c>
      <c r="AH8" s="4">
        <f>+COUNTIFS(V3:V69,"1",X3:X69,"&lt;0")/COUNTA(U3:U69)</f>
        <v>0.52830188679245282</v>
      </c>
    </row>
    <row r="9" spans="1:34" x14ac:dyDescent="0.25">
      <c r="A9" t="s">
        <v>14</v>
      </c>
      <c r="B9">
        <v>1</v>
      </c>
      <c r="C9">
        <v>0.05</v>
      </c>
      <c r="D9">
        <v>-0.08</v>
      </c>
      <c r="E9">
        <v>1.8340000000000001</v>
      </c>
      <c r="F9">
        <v>-4.3410000000000002</v>
      </c>
      <c r="G9">
        <v>-145</v>
      </c>
      <c r="H9">
        <v>20</v>
      </c>
      <c r="I9" s="8">
        <f t="shared" si="3"/>
        <v>-99.843000000000004</v>
      </c>
      <c r="K9" t="s">
        <v>15</v>
      </c>
      <c r="L9">
        <v>1</v>
      </c>
      <c r="M9">
        <v>0.05</v>
      </c>
      <c r="N9">
        <v>-0.42699999999999999</v>
      </c>
      <c r="O9">
        <v>5.2679999999999998</v>
      </c>
      <c r="P9">
        <v>-8.1150000000000002</v>
      </c>
      <c r="Q9">
        <v>-48</v>
      </c>
      <c r="R9">
        <v>12</v>
      </c>
      <c r="S9" s="8">
        <f t="shared" si="1"/>
        <v>-97.38</v>
      </c>
      <c r="U9" t="s">
        <v>13</v>
      </c>
      <c r="V9">
        <v>0</v>
      </c>
      <c r="W9">
        <v>0.05</v>
      </c>
      <c r="X9">
        <v>-4.2999999999999997E-2</v>
      </c>
      <c r="Y9">
        <v>1.2709999999999999</v>
      </c>
      <c r="Z9">
        <v>-3.351</v>
      </c>
      <c r="AA9">
        <v>-21</v>
      </c>
      <c r="AB9">
        <v>11</v>
      </c>
      <c r="AC9" s="8">
        <f t="shared" si="2"/>
        <v>-36.860999999999997</v>
      </c>
      <c r="AE9" s="2" t="s">
        <v>187</v>
      </c>
      <c r="AF9" s="4">
        <f>+COUNTIFS(B3:B70,"1",D3:D70,"&gt;0")/COUNTA(A3:A70)</f>
        <v>0</v>
      </c>
      <c r="AG9" s="4">
        <f>+COUNTIFS(L3:L70,"1",N3:N70,"&gt;0")/COUNTA(K3:K70)</f>
        <v>0</v>
      </c>
      <c r="AH9" s="4">
        <f>+COUNTIFS(V3:V70,"1",X3:X70,"&gt;0")/COUNTA(U3:U70)</f>
        <v>0</v>
      </c>
    </row>
    <row r="10" spans="1:34" x14ac:dyDescent="0.25">
      <c r="A10" t="s">
        <v>15</v>
      </c>
      <c r="B10">
        <v>1</v>
      </c>
      <c r="C10">
        <v>0.05</v>
      </c>
      <c r="D10">
        <v>-0.182</v>
      </c>
      <c r="E10">
        <v>3.5329999999999999</v>
      </c>
      <c r="F10">
        <v>-5.1429999999999998</v>
      </c>
      <c r="G10">
        <v>-144</v>
      </c>
      <c r="H10">
        <v>20</v>
      </c>
      <c r="I10" s="8">
        <f t="shared" si="3"/>
        <v>-118.289</v>
      </c>
      <c r="K10" t="s">
        <v>16</v>
      </c>
      <c r="L10">
        <v>1</v>
      </c>
      <c r="M10">
        <v>0.05</v>
      </c>
      <c r="N10">
        <v>-6.0999999999999999E-2</v>
      </c>
      <c r="O10">
        <v>0.70899999999999996</v>
      </c>
      <c r="P10">
        <v>-8.6229999999999993</v>
      </c>
      <c r="Q10">
        <v>-32</v>
      </c>
      <c r="R10">
        <v>12</v>
      </c>
      <c r="S10" s="8">
        <f t="shared" si="1"/>
        <v>-103.476</v>
      </c>
      <c r="U10" t="s">
        <v>14</v>
      </c>
      <c r="V10">
        <v>1</v>
      </c>
      <c r="W10">
        <v>0.05</v>
      </c>
      <c r="X10">
        <v>-2.9000000000000001E-2</v>
      </c>
      <c r="Y10">
        <v>0.62</v>
      </c>
      <c r="Z10">
        <v>-4.6769999999999996</v>
      </c>
      <c r="AA10">
        <v>-27</v>
      </c>
      <c r="AB10">
        <v>9</v>
      </c>
      <c r="AC10" s="8">
        <f t="shared" si="2"/>
        <v>-51.446999999999996</v>
      </c>
      <c r="AF10" s="4"/>
      <c r="AG10" s="4"/>
      <c r="AH10" s="4"/>
    </row>
    <row r="11" spans="1:34" x14ac:dyDescent="0.25">
      <c r="A11" t="s">
        <v>16</v>
      </c>
      <c r="B11">
        <v>0</v>
      </c>
      <c r="C11">
        <v>0.05</v>
      </c>
      <c r="D11">
        <v>-0.01</v>
      </c>
      <c r="E11">
        <v>0.48699999999999999</v>
      </c>
      <c r="F11">
        <v>-2.0659999999999998</v>
      </c>
      <c r="G11">
        <v>-42</v>
      </c>
      <c r="H11">
        <v>21</v>
      </c>
      <c r="I11" s="8">
        <f t="shared" si="3"/>
        <v>-47.517999999999994</v>
      </c>
      <c r="K11" t="s">
        <v>17</v>
      </c>
      <c r="L11">
        <v>1</v>
      </c>
      <c r="M11">
        <v>0.05</v>
      </c>
      <c r="N11">
        <v>-0.35699999999999998</v>
      </c>
      <c r="O11">
        <v>4.2770000000000001</v>
      </c>
      <c r="P11">
        <v>-8.3469999999999995</v>
      </c>
      <c r="Q11">
        <v>-35</v>
      </c>
      <c r="R11">
        <v>10</v>
      </c>
      <c r="S11" s="8">
        <f t="shared" si="1"/>
        <v>-100.16399999999999</v>
      </c>
      <c r="U11" t="s">
        <v>16</v>
      </c>
      <c r="V11">
        <v>0</v>
      </c>
      <c r="W11">
        <v>0.05</v>
      </c>
      <c r="X11">
        <v>-1.4E-2</v>
      </c>
      <c r="Y11">
        <v>0.437</v>
      </c>
      <c r="Z11">
        <v>-3.1160000000000001</v>
      </c>
      <c r="AA11">
        <v>-16</v>
      </c>
      <c r="AB11">
        <v>9</v>
      </c>
      <c r="AC11" s="8">
        <f t="shared" si="2"/>
        <v>-34.276000000000003</v>
      </c>
      <c r="AF11" s="4"/>
      <c r="AG11" s="4"/>
      <c r="AH11" s="4"/>
    </row>
    <row r="12" spans="1:34" x14ac:dyDescent="0.25">
      <c r="A12" t="s">
        <v>17</v>
      </c>
      <c r="B12">
        <v>1</v>
      </c>
      <c r="C12">
        <v>0.05</v>
      </c>
      <c r="D12">
        <v>-0.106</v>
      </c>
      <c r="E12">
        <v>2.2330000000000001</v>
      </c>
      <c r="F12">
        <v>-4.726</v>
      </c>
      <c r="G12">
        <v>-97</v>
      </c>
      <c r="H12">
        <v>19</v>
      </c>
      <c r="I12" s="8">
        <f t="shared" si="3"/>
        <v>-108.69799999999999</v>
      </c>
      <c r="K12" t="s">
        <v>18</v>
      </c>
      <c r="L12">
        <v>1</v>
      </c>
      <c r="M12">
        <v>0.05</v>
      </c>
      <c r="N12">
        <v>-0.128</v>
      </c>
      <c r="O12">
        <v>1.6160000000000001</v>
      </c>
      <c r="P12">
        <v>-7.9509999999999996</v>
      </c>
      <c r="Q12">
        <v>-54</v>
      </c>
      <c r="R12">
        <v>12</v>
      </c>
      <c r="S12" s="8">
        <f t="shared" si="1"/>
        <v>-95.411999999999992</v>
      </c>
      <c r="U12" t="s">
        <v>17</v>
      </c>
      <c r="V12">
        <v>0</v>
      </c>
      <c r="W12">
        <v>0.05</v>
      </c>
      <c r="X12">
        <v>-7.0000000000000001E-3</v>
      </c>
      <c r="Y12">
        <v>0.76500000000000001</v>
      </c>
      <c r="Z12">
        <v>-0.95799999999999996</v>
      </c>
      <c r="AA12">
        <v>-6</v>
      </c>
      <c r="AB12">
        <v>9</v>
      </c>
      <c r="AC12" s="8">
        <f t="shared" si="2"/>
        <v>-10.538</v>
      </c>
    </row>
    <row r="13" spans="1:34" x14ac:dyDescent="0.25">
      <c r="A13" t="s">
        <v>18</v>
      </c>
      <c r="B13">
        <v>1</v>
      </c>
      <c r="C13">
        <v>0.05</v>
      </c>
      <c r="D13">
        <v>-5.8999999999999997E-2</v>
      </c>
      <c r="E13">
        <v>1.2350000000000001</v>
      </c>
      <c r="F13">
        <v>-4.7910000000000004</v>
      </c>
      <c r="G13">
        <v>-219</v>
      </c>
      <c r="H13">
        <v>23</v>
      </c>
      <c r="I13" s="8">
        <f t="shared" si="3"/>
        <v>-110.19300000000001</v>
      </c>
      <c r="K13" t="s">
        <v>19</v>
      </c>
      <c r="L13">
        <v>1</v>
      </c>
      <c r="M13">
        <v>0.05</v>
      </c>
      <c r="N13">
        <v>-0.22900000000000001</v>
      </c>
      <c r="O13">
        <v>2.859</v>
      </c>
      <c r="P13">
        <v>-8.0289999999999999</v>
      </c>
      <c r="Q13">
        <v>-58</v>
      </c>
      <c r="R13">
        <v>12</v>
      </c>
      <c r="S13" s="8">
        <f t="shared" si="1"/>
        <v>-96.347999999999999</v>
      </c>
      <c r="U13" t="s">
        <v>18</v>
      </c>
      <c r="V13">
        <v>1</v>
      </c>
      <c r="W13">
        <v>0.05</v>
      </c>
      <c r="X13">
        <v>-1.4E-2</v>
      </c>
      <c r="Y13">
        <v>0.3</v>
      </c>
      <c r="Z13">
        <v>-4.7460000000000004</v>
      </c>
      <c r="AA13">
        <v>-35</v>
      </c>
      <c r="AB13">
        <v>11</v>
      </c>
      <c r="AC13" s="8">
        <f t="shared" si="2"/>
        <v>-52.206000000000003</v>
      </c>
    </row>
    <row r="14" spans="1:34" x14ac:dyDescent="0.25">
      <c r="A14" t="s">
        <v>20</v>
      </c>
      <c r="B14">
        <v>1</v>
      </c>
      <c r="C14">
        <v>0.05</v>
      </c>
      <c r="D14">
        <v>-6.6000000000000003E-2</v>
      </c>
      <c r="E14">
        <v>1.585</v>
      </c>
      <c r="F14">
        <v>-4.194</v>
      </c>
      <c r="G14">
        <v>-215</v>
      </c>
      <c r="H14">
        <v>23</v>
      </c>
      <c r="I14" s="8">
        <f t="shared" si="3"/>
        <v>-96.462000000000003</v>
      </c>
      <c r="K14" t="s">
        <v>20</v>
      </c>
      <c r="L14">
        <v>1</v>
      </c>
      <c r="M14">
        <v>0.05</v>
      </c>
      <c r="N14">
        <v>-0.13200000000000001</v>
      </c>
      <c r="O14">
        <v>1.8660000000000001</v>
      </c>
      <c r="P14">
        <v>-7.0739999999999998</v>
      </c>
      <c r="Q14">
        <v>-54</v>
      </c>
      <c r="R14">
        <v>12</v>
      </c>
      <c r="S14" s="8">
        <f t="shared" si="1"/>
        <v>-84.888000000000005</v>
      </c>
      <c r="U14" t="s">
        <v>20</v>
      </c>
      <c r="V14">
        <v>1</v>
      </c>
      <c r="W14">
        <v>0.05</v>
      </c>
      <c r="X14">
        <v>-2.9000000000000001E-2</v>
      </c>
      <c r="Y14">
        <v>0.56299999999999994</v>
      </c>
      <c r="Z14">
        <v>-5.2240000000000002</v>
      </c>
      <c r="AA14">
        <v>-39</v>
      </c>
      <c r="AB14">
        <v>11</v>
      </c>
      <c r="AC14" s="8">
        <f t="shared" si="2"/>
        <v>-57.463999999999999</v>
      </c>
    </row>
    <row r="15" spans="1:34" x14ac:dyDescent="0.25">
      <c r="A15" t="s">
        <v>21</v>
      </c>
      <c r="B15">
        <v>1</v>
      </c>
      <c r="C15">
        <v>0.05</v>
      </c>
      <c r="D15">
        <v>-1.9E-2</v>
      </c>
      <c r="E15">
        <v>0.58799999999999997</v>
      </c>
      <c r="F15">
        <v>-3.31</v>
      </c>
      <c r="G15">
        <v>-174</v>
      </c>
      <c r="H15">
        <v>23</v>
      </c>
      <c r="I15" s="8">
        <f t="shared" si="3"/>
        <v>-76.13</v>
      </c>
      <c r="K15" t="s">
        <v>21</v>
      </c>
      <c r="L15">
        <v>1</v>
      </c>
      <c r="M15">
        <v>0.05</v>
      </c>
      <c r="N15">
        <v>-3.5999999999999997E-2</v>
      </c>
      <c r="O15">
        <v>0.70299999999999996</v>
      </c>
      <c r="P15">
        <v>-5.1210000000000004</v>
      </c>
      <c r="Q15">
        <v>-46</v>
      </c>
      <c r="R15">
        <v>12</v>
      </c>
      <c r="S15" s="8">
        <f t="shared" si="1"/>
        <v>-61.452000000000005</v>
      </c>
      <c r="U15" t="s">
        <v>21</v>
      </c>
      <c r="V15">
        <v>0</v>
      </c>
      <c r="W15">
        <v>0.05</v>
      </c>
      <c r="X15">
        <v>-1.2999999999999999E-2</v>
      </c>
      <c r="Y15">
        <v>0.34300000000000003</v>
      </c>
      <c r="Z15">
        <v>-3.6440000000000001</v>
      </c>
      <c r="AA15">
        <v>-23</v>
      </c>
      <c r="AB15">
        <v>11</v>
      </c>
      <c r="AC15" s="8">
        <f t="shared" si="2"/>
        <v>-40.084000000000003</v>
      </c>
    </row>
    <row r="16" spans="1:34" x14ac:dyDescent="0.25">
      <c r="A16" t="s">
        <v>22</v>
      </c>
      <c r="B16">
        <v>1</v>
      </c>
      <c r="C16">
        <v>0.05</v>
      </c>
      <c r="D16">
        <v>-2.4E-2</v>
      </c>
      <c r="E16">
        <v>0.80300000000000005</v>
      </c>
      <c r="F16">
        <v>-2.9529999999999998</v>
      </c>
      <c r="G16">
        <v>-167</v>
      </c>
      <c r="H16">
        <v>23</v>
      </c>
      <c r="I16" s="8">
        <f t="shared" si="3"/>
        <v>-67.918999999999997</v>
      </c>
      <c r="K16" t="s">
        <v>22</v>
      </c>
      <c r="L16">
        <v>1</v>
      </c>
      <c r="M16">
        <v>0.05</v>
      </c>
      <c r="N16">
        <v>-4.3999999999999997E-2</v>
      </c>
      <c r="O16">
        <v>0.93799999999999994</v>
      </c>
      <c r="P16">
        <v>-4.6909999999999998</v>
      </c>
      <c r="Q16">
        <v>-40</v>
      </c>
      <c r="R16">
        <v>12</v>
      </c>
      <c r="S16" s="8">
        <f t="shared" si="1"/>
        <v>-56.292000000000002</v>
      </c>
      <c r="U16" t="s">
        <v>22</v>
      </c>
      <c r="V16">
        <v>0</v>
      </c>
      <c r="W16">
        <v>0.05</v>
      </c>
      <c r="X16">
        <v>-2.3E-2</v>
      </c>
      <c r="Y16">
        <v>0.51700000000000002</v>
      </c>
      <c r="Z16">
        <v>-4.3959999999999999</v>
      </c>
      <c r="AA16">
        <v>-25</v>
      </c>
      <c r="AB16">
        <v>11</v>
      </c>
      <c r="AC16" s="8">
        <f t="shared" si="2"/>
        <v>-48.356000000000002</v>
      </c>
    </row>
    <row r="17" spans="1:29" x14ac:dyDescent="0.25">
      <c r="A17" t="s">
        <v>23</v>
      </c>
      <c r="B17">
        <v>1</v>
      </c>
      <c r="C17">
        <v>0.05</v>
      </c>
      <c r="D17">
        <v>-5.8999999999999997E-2</v>
      </c>
      <c r="E17">
        <v>1.5569999999999999</v>
      </c>
      <c r="F17">
        <v>-3.8130000000000002</v>
      </c>
      <c r="G17">
        <v>-191</v>
      </c>
      <c r="H17">
        <v>23</v>
      </c>
      <c r="I17" s="8">
        <f t="shared" si="3"/>
        <v>-87.698999999999998</v>
      </c>
      <c r="K17" t="s">
        <v>23</v>
      </c>
      <c r="L17">
        <v>1</v>
      </c>
      <c r="M17">
        <v>0.05</v>
      </c>
      <c r="N17">
        <v>-0.11700000000000001</v>
      </c>
      <c r="O17">
        <v>2.0099999999999998</v>
      </c>
      <c r="P17">
        <v>-5.81</v>
      </c>
      <c r="Q17">
        <v>-48</v>
      </c>
      <c r="R17">
        <v>12</v>
      </c>
      <c r="S17" s="8">
        <f t="shared" si="1"/>
        <v>-69.72</v>
      </c>
      <c r="U17" t="s">
        <v>23</v>
      </c>
      <c r="V17">
        <v>0</v>
      </c>
      <c r="W17">
        <v>0.05</v>
      </c>
      <c r="X17">
        <v>-3.1E-2</v>
      </c>
      <c r="Y17">
        <v>0.78</v>
      </c>
      <c r="Z17">
        <v>-3.93</v>
      </c>
      <c r="AA17">
        <v>-25</v>
      </c>
      <c r="AB17">
        <v>11</v>
      </c>
      <c r="AC17" s="8">
        <f t="shared" si="2"/>
        <v>-43.230000000000004</v>
      </c>
    </row>
    <row r="18" spans="1:29" x14ac:dyDescent="0.25">
      <c r="A18" t="s">
        <v>24</v>
      </c>
      <c r="B18">
        <v>1</v>
      </c>
      <c r="C18">
        <v>0.05</v>
      </c>
      <c r="D18">
        <v>-2.9000000000000001E-2</v>
      </c>
      <c r="E18">
        <v>0.76100000000000001</v>
      </c>
      <c r="F18">
        <v>-3.843</v>
      </c>
      <c r="G18">
        <v>-167</v>
      </c>
      <c r="H18">
        <v>23</v>
      </c>
      <c r="I18" s="8">
        <f t="shared" si="3"/>
        <v>-88.388999999999996</v>
      </c>
      <c r="K18" t="s">
        <v>24</v>
      </c>
      <c r="L18">
        <v>1</v>
      </c>
      <c r="M18">
        <v>0.05</v>
      </c>
      <c r="N18">
        <v>-4.1000000000000002E-2</v>
      </c>
      <c r="O18">
        <v>0.84699999999999998</v>
      </c>
      <c r="P18">
        <v>-4.8920000000000003</v>
      </c>
      <c r="Q18">
        <v>-36</v>
      </c>
      <c r="R18">
        <v>12</v>
      </c>
      <c r="S18" s="8">
        <f t="shared" si="1"/>
        <v>-58.704000000000008</v>
      </c>
      <c r="U18" t="s">
        <v>24</v>
      </c>
      <c r="V18">
        <v>0</v>
      </c>
      <c r="W18">
        <v>0.05</v>
      </c>
      <c r="X18">
        <v>-0.01</v>
      </c>
      <c r="Y18">
        <v>0.34300000000000003</v>
      </c>
      <c r="Z18">
        <v>-2.8450000000000002</v>
      </c>
      <c r="AA18">
        <v>-11</v>
      </c>
      <c r="AB18">
        <v>11</v>
      </c>
      <c r="AC18" s="8">
        <f t="shared" si="2"/>
        <v>-31.295000000000002</v>
      </c>
    </row>
    <row r="19" spans="1:29" x14ac:dyDescent="0.25">
      <c r="A19" t="s">
        <v>25</v>
      </c>
      <c r="B19">
        <v>1</v>
      </c>
      <c r="C19">
        <v>0.05</v>
      </c>
      <c r="D19">
        <v>-0.373</v>
      </c>
      <c r="E19">
        <v>7.9740000000000002</v>
      </c>
      <c r="F19">
        <v>-4.6710000000000003</v>
      </c>
      <c r="G19">
        <v>-177</v>
      </c>
      <c r="H19">
        <v>22</v>
      </c>
      <c r="I19" s="8">
        <f t="shared" si="3"/>
        <v>-107.43300000000001</v>
      </c>
      <c r="K19" t="s">
        <v>25</v>
      </c>
      <c r="L19">
        <v>1</v>
      </c>
      <c r="M19">
        <v>0.05</v>
      </c>
      <c r="N19">
        <v>-0.89100000000000001</v>
      </c>
      <c r="O19">
        <v>11.087</v>
      </c>
      <c r="P19">
        <v>-8.0389999999999997</v>
      </c>
      <c r="Q19">
        <v>-56</v>
      </c>
      <c r="R19">
        <v>12</v>
      </c>
      <c r="S19" s="8">
        <f t="shared" si="1"/>
        <v>-96.467999999999989</v>
      </c>
      <c r="U19" t="s">
        <v>25</v>
      </c>
      <c r="V19">
        <v>0</v>
      </c>
      <c r="W19">
        <v>0.05</v>
      </c>
      <c r="X19">
        <v>-6.4000000000000001E-2</v>
      </c>
      <c r="Y19">
        <v>2.415</v>
      </c>
      <c r="Z19">
        <v>-2.6579999999999999</v>
      </c>
      <c r="AA19">
        <v>-13</v>
      </c>
      <c r="AB19">
        <v>10</v>
      </c>
      <c r="AC19" s="8">
        <f t="shared" si="2"/>
        <v>-29.238</v>
      </c>
    </row>
    <row r="20" spans="1:29" x14ac:dyDescent="0.25">
      <c r="A20" t="s">
        <v>26</v>
      </c>
      <c r="B20">
        <v>1</v>
      </c>
      <c r="C20">
        <v>0.05</v>
      </c>
      <c r="D20">
        <v>-0.13100000000000001</v>
      </c>
      <c r="E20">
        <v>3.8679999999999999</v>
      </c>
      <c r="F20">
        <v>-3.387</v>
      </c>
      <c r="G20">
        <v>-103</v>
      </c>
      <c r="H20">
        <v>22</v>
      </c>
      <c r="I20" s="8">
        <f t="shared" si="3"/>
        <v>-77.900999999999996</v>
      </c>
      <c r="K20" t="s">
        <v>26</v>
      </c>
      <c r="L20">
        <v>0</v>
      </c>
      <c r="M20">
        <v>0.05</v>
      </c>
      <c r="N20">
        <v>-2.5999999999999999E-2</v>
      </c>
      <c r="O20">
        <v>2.9249999999999998</v>
      </c>
      <c r="P20">
        <v>-0.88900000000000001</v>
      </c>
      <c r="Q20">
        <v>-3</v>
      </c>
      <c r="R20">
        <v>11</v>
      </c>
      <c r="S20" s="8">
        <f t="shared" si="1"/>
        <v>-10.667999999999999</v>
      </c>
      <c r="U20" t="s">
        <v>26</v>
      </c>
      <c r="V20">
        <v>0</v>
      </c>
      <c r="W20">
        <v>0.05</v>
      </c>
      <c r="X20">
        <v>-0.10299999999999999</v>
      </c>
      <c r="Y20">
        <v>1.996</v>
      </c>
      <c r="Z20">
        <v>-5.1849999999999996</v>
      </c>
      <c r="AA20">
        <v>-19</v>
      </c>
      <c r="AB20">
        <v>11</v>
      </c>
      <c r="AC20" s="8">
        <f t="shared" si="2"/>
        <v>-57.034999999999997</v>
      </c>
    </row>
    <row r="21" spans="1:29" x14ac:dyDescent="0.25">
      <c r="A21" t="s">
        <v>27</v>
      </c>
      <c r="B21">
        <v>1</v>
      </c>
      <c r="C21">
        <v>0.05</v>
      </c>
      <c r="D21">
        <v>-2.5000000000000001E-2</v>
      </c>
      <c r="E21">
        <v>0.71199999999999997</v>
      </c>
      <c r="F21">
        <v>-3.5649999999999999</v>
      </c>
      <c r="G21">
        <v>-128</v>
      </c>
      <c r="H21">
        <v>20</v>
      </c>
      <c r="I21" s="8">
        <f t="shared" si="3"/>
        <v>-81.995000000000005</v>
      </c>
      <c r="K21" t="s">
        <v>27</v>
      </c>
      <c r="L21">
        <v>0</v>
      </c>
      <c r="M21">
        <v>0.05</v>
      </c>
      <c r="N21">
        <v>-2.5999999999999999E-2</v>
      </c>
      <c r="O21">
        <v>0.71799999999999997</v>
      </c>
      <c r="P21">
        <v>-3.633</v>
      </c>
      <c r="Q21">
        <v>-16</v>
      </c>
      <c r="R21">
        <v>9</v>
      </c>
      <c r="S21" s="8">
        <f t="shared" si="1"/>
        <v>-43.596000000000004</v>
      </c>
      <c r="U21" t="s">
        <v>27</v>
      </c>
      <c r="V21">
        <v>0</v>
      </c>
      <c r="W21">
        <v>0.05</v>
      </c>
      <c r="X21">
        <v>-8.9999999999999993E-3</v>
      </c>
      <c r="Y21">
        <v>0.28899999999999998</v>
      </c>
      <c r="Z21">
        <v>-3.2530000000000001</v>
      </c>
      <c r="AA21">
        <v>-15</v>
      </c>
      <c r="AB21">
        <v>11</v>
      </c>
      <c r="AC21" s="8">
        <f t="shared" si="2"/>
        <v>-35.783000000000001</v>
      </c>
    </row>
    <row r="22" spans="1:29" x14ac:dyDescent="0.25">
      <c r="A22" t="s">
        <v>28</v>
      </c>
      <c r="B22">
        <v>1</v>
      </c>
      <c r="C22">
        <v>0.05</v>
      </c>
      <c r="D22">
        <v>-0.114</v>
      </c>
      <c r="E22">
        <v>2.4550000000000001</v>
      </c>
      <c r="F22">
        <v>-4.657</v>
      </c>
      <c r="G22">
        <v>-144</v>
      </c>
      <c r="H22">
        <v>20</v>
      </c>
      <c r="I22" s="8">
        <f t="shared" si="3"/>
        <v>-107.111</v>
      </c>
      <c r="K22" t="s">
        <v>28</v>
      </c>
      <c r="L22">
        <v>1</v>
      </c>
      <c r="M22">
        <v>0.05</v>
      </c>
      <c r="N22">
        <v>-0.21199999999999999</v>
      </c>
      <c r="O22">
        <v>2.9670000000000001</v>
      </c>
      <c r="P22">
        <v>-7.1420000000000003</v>
      </c>
      <c r="Q22">
        <v>-46</v>
      </c>
      <c r="R22">
        <v>12</v>
      </c>
      <c r="S22" s="8">
        <f t="shared" si="1"/>
        <v>-85.704000000000008</v>
      </c>
      <c r="U22" t="s">
        <v>29</v>
      </c>
      <c r="V22">
        <v>1</v>
      </c>
      <c r="W22">
        <v>0.05</v>
      </c>
      <c r="X22">
        <v>-7.0000000000000007E-2</v>
      </c>
      <c r="Y22">
        <v>0.97299999999999998</v>
      </c>
      <c r="Z22">
        <v>-7.194</v>
      </c>
      <c r="AA22">
        <v>-39</v>
      </c>
      <c r="AB22">
        <v>11</v>
      </c>
      <c r="AC22" s="8">
        <f t="shared" si="2"/>
        <v>-79.134</v>
      </c>
    </row>
    <row r="23" spans="1:29" x14ac:dyDescent="0.25">
      <c r="A23" t="s">
        <v>29</v>
      </c>
      <c r="B23">
        <v>1</v>
      </c>
      <c r="C23">
        <v>0.05</v>
      </c>
      <c r="D23">
        <v>-7.6999999999999999E-2</v>
      </c>
      <c r="E23">
        <v>1.92</v>
      </c>
      <c r="F23">
        <v>-3.9950000000000001</v>
      </c>
      <c r="G23">
        <v>-188</v>
      </c>
      <c r="H23">
        <v>23</v>
      </c>
      <c r="I23" s="8">
        <f t="shared" si="3"/>
        <v>-91.885000000000005</v>
      </c>
      <c r="K23" t="s">
        <v>29</v>
      </c>
      <c r="L23">
        <v>1</v>
      </c>
      <c r="M23">
        <v>0.05</v>
      </c>
      <c r="N23">
        <v>-0.109</v>
      </c>
      <c r="O23">
        <v>2.0609999999999999</v>
      </c>
      <c r="P23">
        <v>-5.306</v>
      </c>
      <c r="Q23">
        <v>-32</v>
      </c>
      <c r="R23">
        <v>12</v>
      </c>
      <c r="S23" s="8">
        <f t="shared" si="1"/>
        <v>-63.671999999999997</v>
      </c>
      <c r="U23" t="s">
        <v>30</v>
      </c>
      <c r="V23">
        <v>1</v>
      </c>
      <c r="W23">
        <v>0.05</v>
      </c>
      <c r="X23">
        <v>-3.4000000000000002E-2</v>
      </c>
      <c r="Y23">
        <v>0.65100000000000002</v>
      </c>
      <c r="Z23">
        <v>-5.2229999999999999</v>
      </c>
      <c r="AA23">
        <v>-29</v>
      </c>
      <c r="AB23">
        <v>10</v>
      </c>
      <c r="AC23" s="8">
        <f t="shared" si="2"/>
        <v>-57.452999999999996</v>
      </c>
    </row>
    <row r="24" spans="1:29" x14ac:dyDescent="0.25">
      <c r="A24" t="s">
        <v>30</v>
      </c>
      <c r="B24">
        <v>1</v>
      </c>
      <c r="C24">
        <v>0.05</v>
      </c>
      <c r="D24">
        <v>-2.5999999999999999E-2</v>
      </c>
      <c r="E24">
        <v>0.88300000000000001</v>
      </c>
      <c r="F24">
        <v>-2.9449999999999998</v>
      </c>
      <c r="G24">
        <v>-100</v>
      </c>
      <c r="H24">
        <v>21</v>
      </c>
      <c r="I24" s="8">
        <f t="shared" si="3"/>
        <v>-67.734999999999999</v>
      </c>
      <c r="K24" t="s">
        <v>30</v>
      </c>
      <c r="L24">
        <v>0</v>
      </c>
      <c r="M24">
        <v>0.05</v>
      </c>
      <c r="N24">
        <v>-5.3999999999999999E-2</v>
      </c>
      <c r="O24">
        <v>0.92300000000000004</v>
      </c>
      <c r="P24">
        <v>-5.8209999999999997</v>
      </c>
      <c r="Q24">
        <v>-23</v>
      </c>
      <c r="R24">
        <v>11</v>
      </c>
      <c r="S24" s="8">
        <f t="shared" si="1"/>
        <v>-69.852000000000004</v>
      </c>
      <c r="U24" t="s">
        <v>31</v>
      </c>
      <c r="V24">
        <v>1</v>
      </c>
      <c r="W24">
        <v>0.05</v>
      </c>
      <c r="X24">
        <v>-0.04</v>
      </c>
      <c r="Y24">
        <v>0.64600000000000002</v>
      </c>
      <c r="Z24">
        <v>-6.2229999999999999</v>
      </c>
      <c r="AA24">
        <v>-39</v>
      </c>
      <c r="AB24">
        <v>10</v>
      </c>
      <c r="AC24" s="8">
        <f t="shared" si="2"/>
        <v>-68.453000000000003</v>
      </c>
    </row>
    <row r="25" spans="1:29" x14ac:dyDescent="0.25">
      <c r="A25" t="s">
        <v>31</v>
      </c>
      <c r="B25">
        <v>1</v>
      </c>
      <c r="C25">
        <v>0.05</v>
      </c>
      <c r="D25">
        <v>-9.1999999999999998E-2</v>
      </c>
      <c r="E25">
        <v>2.109</v>
      </c>
      <c r="F25">
        <v>-4.3620000000000001</v>
      </c>
      <c r="G25">
        <v>-215</v>
      </c>
      <c r="H25">
        <v>22</v>
      </c>
      <c r="I25" s="8">
        <f t="shared" si="3"/>
        <v>-100.32600000000001</v>
      </c>
      <c r="K25" t="s">
        <v>31</v>
      </c>
      <c r="L25">
        <v>1</v>
      </c>
      <c r="M25">
        <v>0.05</v>
      </c>
      <c r="N25">
        <v>-0.20300000000000001</v>
      </c>
      <c r="O25">
        <v>2.645</v>
      </c>
      <c r="P25">
        <v>-7.6749999999999998</v>
      </c>
      <c r="Q25">
        <v>-62</v>
      </c>
      <c r="R25">
        <v>12</v>
      </c>
      <c r="S25" s="8">
        <f t="shared" si="1"/>
        <v>-92.1</v>
      </c>
      <c r="U25" t="s">
        <v>32</v>
      </c>
      <c r="V25">
        <v>1</v>
      </c>
      <c r="W25">
        <v>0.05</v>
      </c>
      <c r="X25">
        <v>-6.8000000000000005E-2</v>
      </c>
      <c r="Y25">
        <v>1.105</v>
      </c>
      <c r="Z25">
        <v>-6.1890000000000001</v>
      </c>
      <c r="AA25">
        <v>-26</v>
      </c>
      <c r="AB25">
        <v>9</v>
      </c>
      <c r="AC25" s="8">
        <f t="shared" si="2"/>
        <v>-68.079000000000008</v>
      </c>
    </row>
    <row r="26" spans="1:29" x14ac:dyDescent="0.25">
      <c r="I26" s="8"/>
      <c r="K26" t="s">
        <v>32</v>
      </c>
      <c r="L26">
        <v>1</v>
      </c>
      <c r="M26">
        <v>0.05</v>
      </c>
      <c r="N26">
        <v>-0.33700000000000002</v>
      </c>
      <c r="O26">
        <v>4.6779999999999999</v>
      </c>
      <c r="P26">
        <v>-7.2039999999999997</v>
      </c>
      <c r="Q26">
        <v>-60</v>
      </c>
      <c r="R26">
        <v>12</v>
      </c>
      <c r="S26" s="8">
        <f t="shared" si="1"/>
        <v>-86.447999999999993</v>
      </c>
      <c r="U26" t="s">
        <v>33</v>
      </c>
      <c r="V26">
        <v>0</v>
      </c>
      <c r="W26">
        <v>0.05</v>
      </c>
      <c r="X26">
        <v>-1.2E-2</v>
      </c>
      <c r="Y26">
        <v>0.16200000000000001</v>
      </c>
      <c r="Z26">
        <v>-7.407</v>
      </c>
      <c r="AA26">
        <v>-23</v>
      </c>
      <c r="AB26">
        <v>11</v>
      </c>
      <c r="AC26" s="8">
        <f t="shared" si="2"/>
        <v>-81.477000000000004</v>
      </c>
    </row>
    <row r="27" spans="1:29" x14ac:dyDescent="0.25">
      <c r="A27" t="s">
        <v>33</v>
      </c>
      <c r="B27">
        <v>1</v>
      </c>
      <c r="C27">
        <v>0.05</v>
      </c>
      <c r="D27">
        <v>-1.7000000000000001E-2</v>
      </c>
      <c r="E27">
        <v>0.39900000000000002</v>
      </c>
      <c r="F27">
        <v>-4.3280000000000003</v>
      </c>
      <c r="G27">
        <v>-172</v>
      </c>
      <c r="H27">
        <v>23</v>
      </c>
      <c r="I27" s="8">
        <f t="shared" si="3"/>
        <v>-99.544000000000011</v>
      </c>
      <c r="K27" t="s">
        <v>33</v>
      </c>
      <c r="L27">
        <v>1</v>
      </c>
      <c r="M27">
        <v>0.05</v>
      </c>
      <c r="N27">
        <v>-3.7999999999999999E-2</v>
      </c>
      <c r="O27">
        <v>0.505</v>
      </c>
      <c r="P27">
        <v>-7.6040000000000001</v>
      </c>
      <c r="Q27">
        <v>-45</v>
      </c>
      <c r="R27">
        <v>12</v>
      </c>
      <c r="S27" s="8">
        <f t="shared" si="1"/>
        <v>-91.248000000000005</v>
      </c>
      <c r="U27" t="s">
        <v>34</v>
      </c>
      <c r="V27">
        <v>1</v>
      </c>
      <c r="W27">
        <v>0.05</v>
      </c>
      <c r="X27">
        <v>-3.0000000000000001E-3</v>
      </c>
      <c r="Y27">
        <v>9.0999999999999998E-2</v>
      </c>
      <c r="Z27">
        <v>-3.2970000000000002</v>
      </c>
      <c r="AA27">
        <v>-27</v>
      </c>
      <c r="AB27">
        <v>11</v>
      </c>
      <c r="AC27" s="8">
        <f t="shared" si="2"/>
        <v>-36.267000000000003</v>
      </c>
    </row>
    <row r="28" spans="1:29" x14ac:dyDescent="0.25">
      <c r="A28" t="s">
        <v>34</v>
      </c>
      <c r="B28">
        <v>1</v>
      </c>
      <c r="C28">
        <v>0.05</v>
      </c>
      <c r="D28">
        <v>-7.0000000000000001E-3</v>
      </c>
      <c r="E28">
        <v>0.18</v>
      </c>
      <c r="F28">
        <v>-3.6749999999999998</v>
      </c>
      <c r="G28">
        <v>-171</v>
      </c>
      <c r="H28">
        <v>23</v>
      </c>
      <c r="I28" s="8">
        <f t="shared" si="3"/>
        <v>-84.524999999999991</v>
      </c>
      <c r="K28" t="s">
        <v>34</v>
      </c>
      <c r="L28">
        <v>1</v>
      </c>
      <c r="M28">
        <v>0.05</v>
      </c>
      <c r="N28">
        <v>-1.7999999999999999E-2</v>
      </c>
      <c r="O28">
        <v>0.24199999999999999</v>
      </c>
      <c r="P28">
        <v>-7.4379999999999997</v>
      </c>
      <c r="Q28">
        <v>-48</v>
      </c>
      <c r="R28">
        <v>12</v>
      </c>
      <c r="S28" s="8">
        <f t="shared" si="1"/>
        <v>-89.256</v>
      </c>
      <c r="U28" t="s">
        <v>35</v>
      </c>
      <c r="V28">
        <v>1</v>
      </c>
      <c r="W28">
        <v>0.05</v>
      </c>
      <c r="X28">
        <v>-4.0000000000000001E-3</v>
      </c>
      <c r="Y28">
        <v>7.0999999999999994E-2</v>
      </c>
      <c r="Z28">
        <v>-5.282</v>
      </c>
      <c r="AA28">
        <v>-29</v>
      </c>
      <c r="AB28">
        <v>11</v>
      </c>
      <c r="AC28" s="8">
        <f t="shared" si="2"/>
        <v>-58.102000000000004</v>
      </c>
    </row>
    <row r="29" spans="1:29" x14ac:dyDescent="0.25">
      <c r="A29" t="s">
        <v>35</v>
      </c>
      <c r="B29">
        <v>1</v>
      </c>
      <c r="C29">
        <v>0.05</v>
      </c>
      <c r="D29">
        <v>-4.0000000000000001E-3</v>
      </c>
      <c r="E29">
        <v>0.123</v>
      </c>
      <c r="F29">
        <v>-3.5430000000000001</v>
      </c>
      <c r="G29">
        <v>-128</v>
      </c>
      <c r="H29">
        <v>23</v>
      </c>
      <c r="I29" s="8">
        <f t="shared" si="3"/>
        <v>-81.489000000000004</v>
      </c>
      <c r="K29" t="s">
        <v>35</v>
      </c>
      <c r="L29">
        <v>1</v>
      </c>
      <c r="M29">
        <v>0.05</v>
      </c>
      <c r="N29">
        <v>-1.0999999999999999E-2</v>
      </c>
      <c r="O29">
        <v>0.14799999999999999</v>
      </c>
      <c r="P29">
        <v>-7.6269999999999998</v>
      </c>
      <c r="Q29">
        <v>-32</v>
      </c>
      <c r="R29">
        <v>12</v>
      </c>
      <c r="S29" s="8">
        <f t="shared" si="1"/>
        <v>-91.524000000000001</v>
      </c>
      <c r="U29" t="s">
        <v>36</v>
      </c>
      <c r="V29">
        <v>1</v>
      </c>
      <c r="W29">
        <v>0.05</v>
      </c>
      <c r="X29">
        <v>-0.01</v>
      </c>
      <c r="Y29">
        <v>0.158</v>
      </c>
      <c r="Z29">
        <v>-6.0579999999999998</v>
      </c>
      <c r="AA29">
        <v>-37</v>
      </c>
      <c r="AB29">
        <v>11</v>
      </c>
      <c r="AC29" s="8">
        <f t="shared" si="2"/>
        <v>-66.638000000000005</v>
      </c>
    </row>
    <row r="30" spans="1:29" x14ac:dyDescent="0.25">
      <c r="A30" t="s">
        <v>36</v>
      </c>
      <c r="B30">
        <v>1</v>
      </c>
      <c r="C30">
        <v>0.05</v>
      </c>
      <c r="D30">
        <v>-6.0000000000000001E-3</v>
      </c>
      <c r="E30">
        <v>0.193</v>
      </c>
      <c r="F30">
        <v>-2.88</v>
      </c>
      <c r="G30">
        <v>-144</v>
      </c>
      <c r="H30">
        <v>22</v>
      </c>
      <c r="I30" s="8">
        <f t="shared" si="3"/>
        <v>-66.239999999999995</v>
      </c>
      <c r="K30" t="s">
        <v>36</v>
      </c>
      <c r="L30">
        <v>1</v>
      </c>
      <c r="M30">
        <v>0.05</v>
      </c>
      <c r="N30">
        <v>-8.9999999999999993E-3</v>
      </c>
      <c r="O30">
        <v>0.21</v>
      </c>
      <c r="P30">
        <v>-4.2859999999999996</v>
      </c>
      <c r="Q30">
        <v>-29</v>
      </c>
      <c r="R30">
        <v>11</v>
      </c>
      <c r="S30" s="8">
        <f t="shared" si="1"/>
        <v>-51.431999999999995</v>
      </c>
      <c r="U30" t="s">
        <v>37</v>
      </c>
      <c r="V30">
        <v>1</v>
      </c>
      <c r="W30">
        <v>0.05</v>
      </c>
      <c r="X30">
        <v>-0.121</v>
      </c>
      <c r="Y30">
        <v>2.4860000000000002</v>
      </c>
      <c r="Z30">
        <v>-4.875</v>
      </c>
      <c r="AA30">
        <v>-47</v>
      </c>
      <c r="AB30">
        <v>11</v>
      </c>
      <c r="AC30" s="8">
        <f t="shared" si="2"/>
        <v>-53.625</v>
      </c>
    </row>
    <row r="31" spans="1:29" x14ac:dyDescent="0.25">
      <c r="A31" t="s">
        <v>37</v>
      </c>
      <c r="B31">
        <v>1</v>
      </c>
      <c r="C31">
        <v>0.05</v>
      </c>
      <c r="D31">
        <v>-0.16400000000000001</v>
      </c>
      <c r="E31">
        <v>4.6719999999999997</v>
      </c>
      <c r="F31">
        <v>-3.5049999999999999</v>
      </c>
      <c r="G31">
        <v>-178</v>
      </c>
      <c r="H31">
        <v>21</v>
      </c>
      <c r="I31" s="8">
        <f t="shared" si="3"/>
        <v>-80.614999999999995</v>
      </c>
      <c r="K31" t="s">
        <v>37</v>
      </c>
      <c r="L31">
        <v>1</v>
      </c>
      <c r="M31">
        <v>0.05</v>
      </c>
      <c r="N31">
        <v>-0.34499999999999997</v>
      </c>
      <c r="O31">
        <v>5.9429999999999996</v>
      </c>
      <c r="P31">
        <v>-5.8049999999999997</v>
      </c>
      <c r="Q31">
        <v>-37</v>
      </c>
      <c r="R31">
        <v>10</v>
      </c>
      <c r="S31" s="8">
        <f t="shared" si="1"/>
        <v>-69.66</v>
      </c>
      <c r="U31" t="s">
        <v>38</v>
      </c>
      <c r="V31">
        <v>0</v>
      </c>
      <c r="W31">
        <v>0.05</v>
      </c>
      <c r="X31">
        <v>-3.0000000000000001E-3</v>
      </c>
      <c r="Y31">
        <v>1.048</v>
      </c>
      <c r="Z31">
        <v>-0.255</v>
      </c>
      <c r="AA31">
        <v>-5</v>
      </c>
      <c r="AB31">
        <v>11</v>
      </c>
      <c r="AC31" s="8">
        <f t="shared" si="2"/>
        <v>-2.8050000000000002</v>
      </c>
    </row>
    <row r="32" spans="1:29" x14ac:dyDescent="0.25">
      <c r="A32" t="s">
        <v>38</v>
      </c>
      <c r="B32">
        <v>1</v>
      </c>
      <c r="C32">
        <v>0.05</v>
      </c>
      <c r="D32">
        <v>-6.9000000000000006E-2</v>
      </c>
      <c r="E32">
        <v>2.149</v>
      </c>
      <c r="F32">
        <v>-3.2109999999999999</v>
      </c>
      <c r="G32">
        <v>-167</v>
      </c>
      <c r="H32">
        <v>22</v>
      </c>
      <c r="I32" s="8">
        <f t="shared" si="3"/>
        <v>-73.852999999999994</v>
      </c>
      <c r="K32" t="s">
        <v>38</v>
      </c>
      <c r="L32">
        <v>1</v>
      </c>
      <c r="M32">
        <v>0.05</v>
      </c>
      <c r="N32">
        <v>-0.183</v>
      </c>
      <c r="O32">
        <v>3.0649999999999999</v>
      </c>
      <c r="P32">
        <v>-5.9870000000000001</v>
      </c>
      <c r="Q32">
        <v>-41</v>
      </c>
      <c r="R32">
        <v>11</v>
      </c>
      <c r="S32" s="8">
        <f t="shared" si="1"/>
        <v>-71.843999999999994</v>
      </c>
      <c r="U32" t="s">
        <v>39</v>
      </c>
      <c r="V32">
        <v>0</v>
      </c>
      <c r="W32">
        <v>0.05</v>
      </c>
      <c r="X32">
        <v>0.47399999999999998</v>
      </c>
      <c r="Y32">
        <v>4.2489999999999997</v>
      </c>
      <c r="Z32">
        <v>11.146000000000001</v>
      </c>
      <c r="AA32">
        <v>21</v>
      </c>
      <c r="AB32">
        <v>10</v>
      </c>
      <c r="AC32" s="8">
        <f t="shared" si="2"/>
        <v>122.60600000000001</v>
      </c>
    </row>
    <row r="33" spans="1:29" x14ac:dyDescent="0.25">
      <c r="A33" t="s">
        <v>39</v>
      </c>
      <c r="B33">
        <v>0</v>
      </c>
      <c r="C33">
        <v>0.05</v>
      </c>
      <c r="D33">
        <v>0.16700000000000001</v>
      </c>
      <c r="E33">
        <v>3.4689999999999999</v>
      </c>
      <c r="F33">
        <v>4.8170000000000002</v>
      </c>
      <c r="G33">
        <v>47</v>
      </c>
      <c r="H33">
        <v>19</v>
      </c>
      <c r="I33" s="8">
        <f t="shared" si="3"/>
        <v>110.791</v>
      </c>
      <c r="K33" t="s">
        <v>39</v>
      </c>
      <c r="L33">
        <v>0</v>
      </c>
      <c r="M33">
        <v>0.05</v>
      </c>
      <c r="N33">
        <v>-0.29799999999999999</v>
      </c>
      <c r="O33">
        <v>6.84</v>
      </c>
      <c r="P33">
        <v>-4.351</v>
      </c>
      <c r="Q33">
        <v>-16</v>
      </c>
      <c r="R33">
        <v>9</v>
      </c>
      <c r="S33" s="8">
        <f t="shared" si="1"/>
        <v>-52.212000000000003</v>
      </c>
      <c r="U33" t="s">
        <v>40</v>
      </c>
      <c r="V33">
        <v>1</v>
      </c>
      <c r="W33">
        <v>0.05</v>
      </c>
      <c r="X33">
        <v>-0.02</v>
      </c>
      <c r="Y33">
        <v>0.49099999999999999</v>
      </c>
      <c r="Z33">
        <v>-4.0730000000000004</v>
      </c>
      <c r="AA33">
        <v>-37</v>
      </c>
      <c r="AB33">
        <v>11</v>
      </c>
      <c r="AC33" s="8">
        <f t="shared" si="2"/>
        <v>-44.803000000000004</v>
      </c>
    </row>
    <row r="34" spans="1:29" x14ac:dyDescent="0.25">
      <c r="A34" t="s">
        <v>40</v>
      </c>
      <c r="B34">
        <v>1</v>
      </c>
      <c r="C34">
        <v>0.05</v>
      </c>
      <c r="D34">
        <v>-4.8000000000000001E-2</v>
      </c>
      <c r="E34">
        <v>1.2290000000000001</v>
      </c>
      <c r="F34">
        <v>-3.8929999999999998</v>
      </c>
      <c r="G34">
        <v>-213</v>
      </c>
      <c r="H34">
        <v>23</v>
      </c>
      <c r="I34" s="8">
        <f t="shared" si="3"/>
        <v>-89.539000000000001</v>
      </c>
      <c r="K34" t="s">
        <v>40</v>
      </c>
      <c r="L34">
        <v>1</v>
      </c>
      <c r="M34">
        <v>0.05</v>
      </c>
      <c r="N34">
        <v>-0.113</v>
      </c>
      <c r="O34">
        <v>1.587</v>
      </c>
      <c r="P34">
        <v>-7.12</v>
      </c>
      <c r="Q34">
        <v>-60</v>
      </c>
      <c r="R34">
        <v>12</v>
      </c>
      <c r="S34" s="8">
        <f t="shared" si="1"/>
        <v>-85.44</v>
      </c>
      <c r="U34" t="s">
        <v>41</v>
      </c>
      <c r="V34">
        <v>0</v>
      </c>
      <c r="W34">
        <v>0.05</v>
      </c>
      <c r="X34">
        <v>2E-3</v>
      </c>
      <c r="Y34">
        <v>5.2999999999999999E-2</v>
      </c>
      <c r="Z34">
        <v>3.145</v>
      </c>
      <c r="AA34">
        <v>7</v>
      </c>
      <c r="AB34">
        <v>11</v>
      </c>
      <c r="AC34" s="8">
        <f t="shared" si="2"/>
        <v>34.594999999999999</v>
      </c>
    </row>
    <row r="35" spans="1:29" x14ac:dyDescent="0.25">
      <c r="A35" t="s">
        <v>41</v>
      </c>
      <c r="B35">
        <v>1</v>
      </c>
      <c r="C35">
        <v>0.05</v>
      </c>
      <c r="D35">
        <v>-8.0000000000000002E-3</v>
      </c>
      <c r="E35">
        <v>0.192</v>
      </c>
      <c r="F35">
        <v>-4.0670000000000002</v>
      </c>
      <c r="G35">
        <v>-143</v>
      </c>
      <c r="H35">
        <v>23</v>
      </c>
      <c r="I35" s="8">
        <f t="shared" si="3"/>
        <v>-93.540999999999997</v>
      </c>
      <c r="K35" t="s">
        <v>41</v>
      </c>
      <c r="L35">
        <v>1</v>
      </c>
      <c r="M35">
        <v>0.05</v>
      </c>
      <c r="N35">
        <v>-2.9000000000000001E-2</v>
      </c>
      <c r="O35">
        <v>0.32800000000000001</v>
      </c>
      <c r="P35">
        <v>-8.7309999999999999</v>
      </c>
      <c r="Q35">
        <v>-56</v>
      </c>
      <c r="R35">
        <v>12</v>
      </c>
      <c r="S35" s="8">
        <f t="shared" si="1"/>
        <v>-104.77199999999999</v>
      </c>
      <c r="U35" t="s">
        <v>42</v>
      </c>
      <c r="V35">
        <v>0</v>
      </c>
      <c r="W35">
        <v>0.05</v>
      </c>
      <c r="X35">
        <v>-1.2E-2</v>
      </c>
      <c r="Y35">
        <v>0.39700000000000002</v>
      </c>
      <c r="Z35">
        <v>-3.0230000000000001</v>
      </c>
      <c r="AA35">
        <v>-22</v>
      </c>
      <c r="AB35">
        <v>11</v>
      </c>
      <c r="AC35" s="8">
        <f t="shared" si="2"/>
        <v>-33.253</v>
      </c>
    </row>
    <row r="36" spans="1:29" x14ac:dyDescent="0.25">
      <c r="A36" t="s">
        <v>42</v>
      </c>
      <c r="B36">
        <v>1</v>
      </c>
      <c r="C36">
        <v>0.05</v>
      </c>
      <c r="D36">
        <v>-7.1999999999999995E-2</v>
      </c>
      <c r="E36">
        <v>1.597</v>
      </c>
      <c r="F36">
        <v>-4.5149999999999997</v>
      </c>
      <c r="G36">
        <v>-202</v>
      </c>
      <c r="H36">
        <v>23</v>
      </c>
      <c r="I36" s="8">
        <f t="shared" si="3"/>
        <v>-103.845</v>
      </c>
      <c r="K36" t="s">
        <v>42</v>
      </c>
      <c r="L36">
        <v>1</v>
      </c>
      <c r="M36">
        <v>0.05</v>
      </c>
      <c r="N36">
        <v>-0.214</v>
      </c>
      <c r="O36">
        <v>2.4900000000000002</v>
      </c>
      <c r="P36">
        <v>-8.5939999999999994</v>
      </c>
      <c r="Q36">
        <v>-60</v>
      </c>
      <c r="R36">
        <v>12</v>
      </c>
      <c r="S36" s="8">
        <f t="shared" si="1"/>
        <v>-103.12799999999999</v>
      </c>
      <c r="U36" t="s">
        <v>43</v>
      </c>
      <c r="V36">
        <v>1</v>
      </c>
      <c r="W36">
        <v>0.05</v>
      </c>
      <c r="X36">
        <v>-4.2000000000000003E-2</v>
      </c>
      <c r="Y36">
        <v>0.55300000000000005</v>
      </c>
      <c r="Z36">
        <v>-7.5529999999999999</v>
      </c>
      <c r="AA36">
        <v>-31</v>
      </c>
      <c r="AB36">
        <v>11</v>
      </c>
      <c r="AC36" s="8">
        <f t="shared" si="2"/>
        <v>-83.082999999999998</v>
      </c>
    </row>
    <row r="37" spans="1:29" x14ac:dyDescent="0.25">
      <c r="A37" t="s">
        <v>43</v>
      </c>
      <c r="B37">
        <v>1</v>
      </c>
      <c r="C37">
        <v>0.05</v>
      </c>
      <c r="D37">
        <v>-9.0999999999999998E-2</v>
      </c>
      <c r="E37">
        <v>1.7909999999999999</v>
      </c>
      <c r="F37">
        <v>-5.0730000000000004</v>
      </c>
      <c r="G37">
        <v>-209</v>
      </c>
      <c r="H37">
        <v>23</v>
      </c>
      <c r="I37" s="8">
        <f t="shared" si="3"/>
        <v>-116.679</v>
      </c>
      <c r="K37" t="s">
        <v>43</v>
      </c>
      <c r="L37">
        <v>1</v>
      </c>
      <c r="M37">
        <v>0.05</v>
      </c>
      <c r="N37">
        <v>-0.125</v>
      </c>
      <c r="O37">
        <v>2.0270000000000001</v>
      </c>
      <c r="P37">
        <v>-6.1520000000000001</v>
      </c>
      <c r="Q37">
        <v>-46</v>
      </c>
      <c r="R37">
        <v>12</v>
      </c>
      <c r="S37" s="8">
        <f t="shared" si="1"/>
        <v>-73.823999999999998</v>
      </c>
      <c r="U37" t="s">
        <v>72</v>
      </c>
      <c r="V37">
        <v>0</v>
      </c>
      <c r="W37">
        <v>0.05</v>
      </c>
      <c r="X37">
        <v>-2.4E-2</v>
      </c>
      <c r="Y37">
        <v>0.72199999999999998</v>
      </c>
      <c r="Z37">
        <v>-3.3239999999999998</v>
      </c>
      <c r="AA37">
        <v>-19</v>
      </c>
      <c r="AB37">
        <v>11</v>
      </c>
      <c r="AC37" s="8">
        <f t="shared" si="2"/>
        <v>-36.564</v>
      </c>
    </row>
    <row r="38" spans="1:29" x14ac:dyDescent="0.25">
      <c r="I38" s="8"/>
      <c r="K38" t="s">
        <v>44</v>
      </c>
      <c r="L38">
        <v>0</v>
      </c>
      <c r="M38">
        <v>0.05</v>
      </c>
      <c r="N38">
        <v>-5.5E-2</v>
      </c>
      <c r="O38">
        <v>1.788</v>
      </c>
      <c r="P38">
        <v>-3.0539999999999998</v>
      </c>
      <c r="Q38">
        <v>-11</v>
      </c>
      <c r="R38">
        <v>10</v>
      </c>
      <c r="S38" s="8">
        <f t="shared" si="1"/>
        <v>-36.647999999999996</v>
      </c>
      <c r="U38" t="s">
        <v>73</v>
      </c>
      <c r="V38">
        <v>1</v>
      </c>
      <c r="W38">
        <v>0.05</v>
      </c>
      <c r="X38">
        <v>-7.0000000000000007E-2</v>
      </c>
      <c r="Y38">
        <v>1.2709999999999999</v>
      </c>
      <c r="Z38">
        <v>-5.49</v>
      </c>
      <c r="AA38">
        <v>-29</v>
      </c>
      <c r="AB38">
        <v>11</v>
      </c>
      <c r="AC38" s="8">
        <f t="shared" si="2"/>
        <v>-60.39</v>
      </c>
    </row>
    <row r="39" spans="1:29" x14ac:dyDescent="0.25">
      <c r="K39" t="s">
        <v>45</v>
      </c>
      <c r="L39">
        <v>1</v>
      </c>
      <c r="M39">
        <v>0.05</v>
      </c>
      <c r="N39">
        <v>-0.22800000000000001</v>
      </c>
      <c r="O39">
        <v>2.8119999999999998</v>
      </c>
      <c r="P39">
        <v>-8.1080000000000005</v>
      </c>
      <c r="Q39">
        <v>-33</v>
      </c>
      <c r="R39">
        <v>11</v>
      </c>
      <c r="S39" s="8">
        <f t="shared" si="1"/>
        <v>-97.296000000000006</v>
      </c>
      <c r="U39" t="s">
        <v>46</v>
      </c>
      <c r="V39">
        <v>0</v>
      </c>
      <c r="W39">
        <v>0.05</v>
      </c>
      <c r="X39">
        <v>6.0000000000000001E-3</v>
      </c>
      <c r="Y39">
        <v>0.375</v>
      </c>
      <c r="Z39">
        <v>1.4850000000000001</v>
      </c>
      <c r="AA39">
        <v>12</v>
      </c>
      <c r="AB39">
        <v>11</v>
      </c>
      <c r="AC39" s="8">
        <f t="shared" si="2"/>
        <v>16.335000000000001</v>
      </c>
    </row>
    <row r="40" spans="1:29" x14ac:dyDescent="0.25">
      <c r="K40" t="s">
        <v>56</v>
      </c>
      <c r="L40">
        <v>1</v>
      </c>
      <c r="M40">
        <v>0.05</v>
      </c>
      <c r="N40">
        <v>-8.4000000000000005E-2</v>
      </c>
      <c r="O40">
        <v>1.363</v>
      </c>
      <c r="P40">
        <v>-6.1630000000000003</v>
      </c>
      <c r="Q40">
        <v>-31</v>
      </c>
      <c r="R40">
        <v>10</v>
      </c>
      <c r="S40" s="8">
        <f t="shared" si="1"/>
        <v>-73.956000000000003</v>
      </c>
      <c r="U40" t="s">
        <v>47</v>
      </c>
      <c r="V40">
        <v>1</v>
      </c>
      <c r="W40">
        <v>0.05</v>
      </c>
      <c r="X40">
        <v>-0.252</v>
      </c>
      <c r="Y40">
        <v>2.6789999999999998</v>
      </c>
      <c r="Z40">
        <v>-9.3940000000000001</v>
      </c>
      <c r="AA40">
        <v>-43</v>
      </c>
      <c r="AB40">
        <v>11</v>
      </c>
      <c r="AC40" s="8">
        <f t="shared" si="2"/>
        <v>-103.334</v>
      </c>
    </row>
    <row r="41" spans="1:29" x14ac:dyDescent="0.25">
      <c r="K41" t="s">
        <v>57</v>
      </c>
      <c r="L41">
        <v>1</v>
      </c>
      <c r="M41">
        <v>0.05</v>
      </c>
      <c r="N41">
        <v>-0.111</v>
      </c>
      <c r="O41">
        <v>1.502</v>
      </c>
      <c r="P41">
        <v>-7.39</v>
      </c>
      <c r="Q41">
        <v>-31</v>
      </c>
      <c r="R41">
        <v>10</v>
      </c>
      <c r="S41" s="8">
        <f t="shared" si="1"/>
        <v>-88.679999999999993</v>
      </c>
      <c r="U41" t="s">
        <v>48</v>
      </c>
      <c r="V41">
        <v>1</v>
      </c>
      <c r="W41">
        <v>0.05</v>
      </c>
      <c r="X41">
        <v>-2.5000000000000001E-2</v>
      </c>
      <c r="Y41">
        <v>0.42499999999999999</v>
      </c>
      <c r="Z41">
        <v>-5.8819999999999997</v>
      </c>
      <c r="AA41">
        <v>-29</v>
      </c>
      <c r="AB41">
        <v>11</v>
      </c>
      <c r="AC41" s="8">
        <f t="shared" si="2"/>
        <v>-64.701999999999998</v>
      </c>
    </row>
    <row r="42" spans="1:29" x14ac:dyDescent="0.25">
      <c r="K42" t="s">
        <v>58</v>
      </c>
      <c r="L42">
        <v>1</v>
      </c>
      <c r="M42">
        <v>0.05</v>
      </c>
      <c r="N42">
        <v>-5.2999999999999999E-2</v>
      </c>
      <c r="O42">
        <v>0.76700000000000002</v>
      </c>
      <c r="P42">
        <v>-6.9569999999999999</v>
      </c>
      <c r="Q42">
        <v>-33</v>
      </c>
      <c r="R42">
        <v>10</v>
      </c>
      <c r="S42" s="8">
        <f t="shared" si="1"/>
        <v>-83.483999999999995</v>
      </c>
      <c r="U42" t="s">
        <v>49</v>
      </c>
      <c r="V42">
        <v>0</v>
      </c>
      <c r="W42">
        <v>0.05</v>
      </c>
      <c r="X42">
        <v>-1.0999999999999999E-2</v>
      </c>
      <c r="Y42">
        <v>0.32600000000000001</v>
      </c>
      <c r="Z42">
        <v>-3.431</v>
      </c>
      <c r="AA42">
        <v>-17</v>
      </c>
      <c r="AB42">
        <v>11</v>
      </c>
      <c r="AC42" s="8">
        <f t="shared" si="2"/>
        <v>-37.741</v>
      </c>
    </row>
    <row r="43" spans="1:29" x14ac:dyDescent="0.25">
      <c r="K43" t="s">
        <v>59</v>
      </c>
      <c r="L43">
        <v>0</v>
      </c>
      <c r="M43">
        <v>0.05</v>
      </c>
      <c r="N43">
        <v>-0.14899999999999999</v>
      </c>
      <c r="O43">
        <v>2.3450000000000002</v>
      </c>
      <c r="P43">
        <v>-6.359</v>
      </c>
      <c r="Q43">
        <v>-16</v>
      </c>
      <c r="R43">
        <v>9</v>
      </c>
      <c r="S43" s="8">
        <f t="shared" si="1"/>
        <v>-76.307999999999993</v>
      </c>
      <c r="U43" t="s">
        <v>50</v>
      </c>
      <c r="V43">
        <v>1</v>
      </c>
      <c r="W43">
        <v>0.05</v>
      </c>
      <c r="X43">
        <v>-5.7000000000000002E-2</v>
      </c>
      <c r="Y43">
        <v>0.68899999999999995</v>
      </c>
      <c r="Z43">
        <v>-8.2729999999999997</v>
      </c>
      <c r="AA43">
        <v>-43</v>
      </c>
      <c r="AB43">
        <v>11</v>
      </c>
      <c r="AC43" s="8">
        <f t="shared" si="2"/>
        <v>-91.003</v>
      </c>
    </row>
    <row r="44" spans="1:29" x14ac:dyDescent="0.25">
      <c r="K44" t="s">
        <v>60</v>
      </c>
      <c r="L44">
        <v>1</v>
      </c>
      <c r="M44">
        <v>0.05</v>
      </c>
      <c r="N44">
        <v>-0.16900000000000001</v>
      </c>
      <c r="O44">
        <v>2.1139999999999999</v>
      </c>
      <c r="P44">
        <v>-7.9939999999999998</v>
      </c>
      <c r="Q44">
        <v>-30</v>
      </c>
      <c r="R44">
        <v>9</v>
      </c>
      <c r="S44" s="8">
        <f t="shared" si="1"/>
        <v>-95.927999999999997</v>
      </c>
      <c r="U44" t="s">
        <v>51</v>
      </c>
      <c r="V44">
        <v>1</v>
      </c>
      <c r="W44">
        <v>0.05</v>
      </c>
      <c r="X44">
        <v>-0.05</v>
      </c>
      <c r="Y44">
        <v>0.61299999999999999</v>
      </c>
      <c r="Z44">
        <v>-8.157</v>
      </c>
      <c r="AA44">
        <v>-41</v>
      </c>
      <c r="AB44">
        <v>11</v>
      </c>
      <c r="AC44" s="8">
        <f t="shared" si="2"/>
        <v>-89.727000000000004</v>
      </c>
    </row>
    <row r="45" spans="1:29" x14ac:dyDescent="0.25">
      <c r="K45" t="s">
        <v>61</v>
      </c>
      <c r="L45">
        <v>1</v>
      </c>
      <c r="M45">
        <v>0.05</v>
      </c>
      <c r="N45">
        <v>-0.14000000000000001</v>
      </c>
      <c r="O45">
        <v>1.748</v>
      </c>
      <c r="P45">
        <v>-8.0329999999999995</v>
      </c>
      <c r="Q45">
        <v>-34</v>
      </c>
      <c r="R45">
        <v>9</v>
      </c>
      <c r="S45" s="8">
        <f t="shared" si="1"/>
        <v>-96.395999999999987</v>
      </c>
      <c r="U45" t="s">
        <v>52</v>
      </c>
      <c r="V45">
        <v>0</v>
      </c>
      <c r="W45">
        <v>0.05</v>
      </c>
      <c r="X45">
        <v>-5.8999999999999997E-2</v>
      </c>
      <c r="Y45">
        <v>0.78</v>
      </c>
      <c r="Z45">
        <v>-7.5049999999999999</v>
      </c>
      <c r="AA45">
        <v>-21</v>
      </c>
      <c r="AB45">
        <v>11</v>
      </c>
      <c r="AC45" s="8">
        <f t="shared" si="2"/>
        <v>-82.554999999999993</v>
      </c>
    </row>
    <row r="46" spans="1:29" x14ac:dyDescent="0.25">
      <c r="K46" t="s">
        <v>68</v>
      </c>
      <c r="L46">
        <v>1</v>
      </c>
      <c r="M46">
        <v>0.05</v>
      </c>
      <c r="N46">
        <v>-6.4000000000000001E-2</v>
      </c>
      <c r="O46">
        <v>1.6080000000000001</v>
      </c>
      <c r="P46">
        <v>-3.9569999999999999</v>
      </c>
      <c r="Q46">
        <v>-23</v>
      </c>
      <c r="R46">
        <v>10</v>
      </c>
      <c r="S46" s="8">
        <f t="shared" si="1"/>
        <v>-47.483999999999995</v>
      </c>
      <c r="U46" t="s">
        <v>53</v>
      </c>
      <c r="V46">
        <v>1</v>
      </c>
      <c r="W46">
        <v>0.05</v>
      </c>
      <c r="X46">
        <v>-3.7999999999999999E-2</v>
      </c>
      <c r="Y46">
        <v>0.68700000000000006</v>
      </c>
      <c r="Z46">
        <v>-5.6040000000000001</v>
      </c>
      <c r="AA46">
        <v>-37</v>
      </c>
      <c r="AB46">
        <v>11</v>
      </c>
      <c r="AC46" s="8">
        <f t="shared" si="2"/>
        <v>-61.643999999999998</v>
      </c>
    </row>
    <row r="47" spans="1:29" x14ac:dyDescent="0.25">
      <c r="K47" t="s">
        <v>70</v>
      </c>
      <c r="L47">
        <v>1</v>
      </c>
      <c r="M47">
        <v>0.05</v>
      </c>
      <c r="N47">
        <v>-8.4000000000000005E-2</v>
      </c>
      <c r="O47">
        <v>1.45</v>
      </c>
      <c r="P47">
        <v>-5.7930000000000001</v>
      </c>
      <c r="Q47">
        <v>-52</v>
      </c>
      <c r="R47">
        <v>12</v>
      </c>
      <c r="S47" s="8">
        <f t="shared" si="1"/>
        <v>-69.516000000000005</v>
      </c>
      <c r="U47" t="s">
        <v>54</v>
      </c>
      <c r="V47">
        <v>1</v>
      </c>
      <c r="W47">
        <v>0.05</v>
      </c>
      <c r="X47">
        <v>-0.16300000000000001</v>
      </c>
      <c r="Y47">
        <v>1.6659999999999999</v>
      </c>
      <c r="Z47">
        <v>-9.8109999999999999</v>
      </c>
      <c r="AA47">
        <v>-40</v>
      </c>
      <c r="AB47">
        <v>11</v>
      </c>
      <c r="AC47" s="8">
        <f t="shared" si="2"/>
        <v>-107.92099999999999</v>
      </c>
    </row>
    <row r="48" spans="1:29" x14ac:dyDescent="0.25">
      <c r="K48" t="s">
        <v>71</v>
      </c>
      <c r="L48">
        <v>1</v>
      </c>
      <c r="M48">
        <v>0.05</v>
      </c>
      <c r="N48">
        <v>-9.9000000000000005E-2</v>
      </c>
      <c r="O48">
        <v>1.121</v>
      </c>
      <c r="P48">
        <v>-8.8309999999999995</v>
      </c>
      <c r="Q48">
        <v>-50</v>
      </c>
      <c r="R48">
        <v>11</v>
      </c>
      <c r="S48" s="8">
        <f t="shared" si="1"/>
        <v>-105.97199999999999</v>
      </c>
      <c r="U48" t="s">
        <v>55</v>
      </c>
      <c r="V48">
        <v>0</v>
      </c>
      <c r="W48">
        <v>0.05</v>
      </c>
      <c r="X48">
        <v>3.0000000000000001E-3</v>
      </c>
      <c r="Y48">
        <v>0.21099999999999999</v>
      </c>
      <c r="Z48">
        <v>1.327</v>
      </c>
      <c r="AA48">
        <v>8</v>
      </c>
      <c r="AB48">
        <v>10</v>
      </c>
      <c r="AC48" s="8">
        <f t="shared" si="2"/>
        <v>14.597</v>
      </c>
    </row>
    <row r="49" spans="21:29" x14ac:dyDescent="0.25">
      <c r="U49" t="s">
        <v>62</v>
      </c>
      <c r="V49">
        <v>1</v>
      </c>
      <c r="W49">
        <v>0.05</v>
      </c>
      <c r="X49">
        <v>-0.126</v>
      </c>
      <c r="Y49">
        <v>1.786</v>
      </c>
      <c r="Z49">
        <v>-7.0549999999999997</v>
      </c>
      <c r="AA49">
        <v>-37</v>
      </c>
      <c r="AB49">
        <v>11</v>
      </c>
      <c r="AC49" s="8">
        <f t="shared" si="2"/>
        <v>-77.60499999999999</v>
      </c>
    </row>
    <row r="50" spans="21:29" x14ac:dyDescent="0.25">
      <c r="U50" t="s">
        <v>63</v>
      </c>
      <c r="V50">
        <v>1</v>
      </c>
      <c r="W50">
        <v>0.05</v>
      </c>
      <c r="X50">
        <v>-0.104</v>
      </c>
      <c r="Y50">
        <v>1.7390000000000001</v>
      </c>
      <c r="Z50">
        <v>-5.9740000000000002</v>
      </c>
      <c r="AA50">
        <v>-27</v>
      </c>
      <c r="AB50">
        <v>10</v>
      </c>
      <c r="AC50" s="8">
        <f t="shared" si="2"/>
        <v>-65.713999999999999</v>
      </c>
    </row>
    <row r="51" spans="21:29" x14ac:dyDescent="0.25">
      <c r="U51" t="s">
        <v>64</v>
      </c>
      <c r="V51">
        <v>0</v>
      </c>
      <c r="W51">
        <v>0.05</v>
      </c>
      <c r="X51">
        <v>1.4999999999999999E-2</v>
      </c>
      <c r="Y51">
        <v>1.571</v>
      </c>
      <c r="Z51">
        <v>0.96899999999999997</v>
      </c>
      <c r="AA51">
        <v>5</v>
      </c>
      <c r="AB51">
        <v>11</v>
      </c>
      <c r="AC51" s="8">
        <f t="shared" si="2"/>
        <v>10.658999999999999</v>
      </c>
    </row>
    <row r="52" spans="21:29" x14ac:dyDescent="0.25">
      <c r="U52" t="s">
        <v>65</v>
      </c>
      <c r="V52">
        <v>0</v>
      </c>
      <c r="W52">
        <v>0.05</v>
      </c>
      <c r="X52">
        <v>-0.03</v>
      </c>
      <c r="Y52">
        <v>0.61299999999999999</v>
      </c>
      <c r="Z52">
        <v>-4.9139999999999997</v>
      </c>
      <c r="AA52">
        <v>-11</v>
      </c>
      <c r="AB52">
        <v>10</v>
      </c>
      <c r="AC52" s="8">
        <f t="shared" si="2"/>
        <v>-54.053999999999995</v>
      </c>
    </row>
    <row r="53" spans="21:29" x14ac:dyDescent="0.25">
      <c r="U53" t="s">
        <v>66</v>
      </c>
      <c r="V53">
        <v>1</v>
      </c>
      <c r="W53">
        <v>0.05</v>
      </c>
      <c r="X53">
        <v>-5.7000000000000002E-2</v>
      </c>
      <c r="Y53">
        <v>1.3879999999999999</v>
      </c>
      <c r="Z53">
        <v>-4.09</v>
      </c>
      <c r="AA53">
        <v>-37</v>
      </c>
      <c r="AB53">
        <v>11</v>
      </c>
      <c r="AC53" s="8">
        <f t="shared" si="2"/>
        <v>-44.989999999999995</v>
      </c>
    </row>
    <row r="54" spans="21:29" x14ac:dyDescent="0.25">
      <c r="U54" t="s">
        <v>67</v>
      </c>
      <c r="V54">
        <v>1</v>
      </c>
      <c r="W54">
        <v>0.05</v>
      </c>
      <c r="X54">
        <v>-2.4E-2</v>
      </c>
      <c r="Y54">
        <v>0.73499999999999999</v>
      </c>
      <c r="Z54">
        <v>-3.2370000000000001</v>
      </c>
      <c r="AA54">
        <v>-39</v>
      </c>
      <c r="AB54">
        <v>11</v>
      </c>
      <c r="AC54" s="8">
        <f t="shared" si="2"/>
        <v>-35.606999999999999</v>
      </c>
    </row>
    <row r="55" spans="21:29" x14ac:dyDescent="0.25">
      <c r="U55" t="s">
        <v>69</v>
      </c>
      <c r="V55">
        <v>0</v>
      </c>
      <c r="W55">
        <v>0.05</v>
      </c>
      <c r="X55">
        <v>-1.7000000000000001E-2</v>
      </c>
      <c r="Y55">
        <v>0.318</v>
      </c>
      <c r="Z55">
        <v>-5.5030000000000001</v>
      </c>
      <c r="AA55">
        <v>-7</v>
      </c>
      <c r="AB55">
        <v>10</v>
      </c>
      <c r="AC55" s="8">
        <f t="shared" si="2"/>
        <v>-60.533000000000001</v>
      </c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opLeftCell="AM1" zoomScale="70" zoomScaleNormal="70" workbookViewId="0">
      <selection activeCell="BA33" sqref="BA33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74</v>
      </c>
      <c r="B1" s="19"/>
      <c r="C1" s="19"/>
      <c r="D1" s="19"/>
      <c r="E1" s="19"/>
      <c r="F1" s="19"/>
      <c r="G1" s="19"/>
      <c r="H1" s="19"/>
      <c r="I1" s="19"/>
      <c r="K1" s="23" t="s">
        <v>193</v>
      </c>
      <c r="L1" s="23"/>
      <c r="M1" s="23"/>
      <c r="N1" s="23"/>
      <c r="O1" s="23"/>
      <c r="P1" s="23"/>
      <c r="Q1" s="23"/>
      <c r="R1" s="23"/>
      <c r="S1" s="23"/>
      <c r="U1" s="23" t="s">
        <v>197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198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199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78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87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t="str">
        <f>+SO2_year!A3</f>
        <v>AT0002R</v>
      </c>
      <c r="B3">
        <f>+SO2_year!B3</f>
        <v>1</v>
      </c>
      <c r="C3">
        <f>+SO2_year!C3</f>
        <v>0.05</v>
      </c>
      <c r="D3">
        <f>+SO2_year!D3</f>
        <v>-0.20399999999999999</v>
      </c>
      <c r="E3">
        <f>+SO2_year!E3</f>
        <v>4.6639999999999997</v>
      </c>
      <c r="F3">
        <f>+SO2_year!F3</f>
        <v>-4.3739999999999997</v>
      </c>
      <c r="G3">
        <f>+SO2_year!G3</f>
        <v>-115</v>
      </c>
      <c r="H3">
        <f>+SO2_year!H3</f>
        <v>18</v>
      </c>
      <c r="I3" s="8">
        <f>+F3*23</f>
        <v>-100.60199999999999</v>
      </c>
      <c r="K3" t="s">
        <v>7</v>
      </c>
      <c r="L3">
        <v>1</v>
      </c>
      <c r="M3">
        <v>0.05</v>
      </c>
      <c r="N3">
        <v>-0.17599999999999999</v>
      </c>
      <c r="O3">
        <v>3.9790000000000001</v>
      </c>
      <c r="P3">
        <v>-4.43</v>
      </c>
      <c r="Q3">
        <v>-114</v>
      </c>
      <c r="R3">
        <v>18</v>
      </c>
      <c r="S3" s="8">
        <f>+P3*23</f>
        <v>-101.88999999999999</v>
      </c>
      <c r="U3" t="s">
        <v>7</v>
      </c>
      <c r="V3">
        <v>1</v>
      </c>
      <c r="W3">
        <v>0.05</v>
      </c>
      <c r="X3">
        <v>-0.08</v>
      </c>
      <c r="Y3">
        <v>2.12</v>
      </c>
      <c r="Z3">
        <v>-3.774</v>
      </c>
      <c r="AA3">
        <v>-110</v>
      </c>
      <c r="AB3" s="2">
        <v>18</v>
      </c>
      <c r="AC3" s="8">
        <f t="shared" ref="AC3:AC36" si="0">+Z3*23</f>
        <v>-86.802000000000007</v>
      </c>
      <c r="AE3" s="2" t="s">
        <v>7</v>
      </c>
      <c r="AF3" s="2">
        <v>1</v>
      </c>
      <c r="AG3" s="2">
        <v>0.05</v>
      </c>
      <c r="AH3" s="2">
        <v>-0.14099999999999999</v>
      </c>
      <c r="AI3" s="2">
        <v>3.339</v>
      </c>
      <c r="AJ3" s="2">
        <v>-4.2359999999999998</v>
      </c>
      <c r="AK3" s="2">
        <v>-114</v>
      </c>
      <c r="AL3" s="2">
        <v>18</v>
      </c>
      <c r="AM3" s="8">
        <f t="shared" ref="AM3:AM36" si="1">+AJ3*23</f>
        <v>-97.427999999999997</v>
      </c>
      <c r="AO3" t="s">
        <v>7</v>
      </c>
      <c r="AP3">
        <v>1</v>
      </c>
      <c r="AQ3">
        <v>0.05</v>
      </c>
      <c r="AR3">
        <v>-0.42699999999999999</v>
      </c>
      <c r="AS3">
        <v>9.64</v>
      </c>
      <c r="AT3">
        <v>-4.4349999999999996</v>
      </c>
      <c r="AU3" s="8">
        <v>-101</v>
      </c>
      <c r="AV3">
        <v>18</v>
      </c>
      <c r="AW3" s="8">
        <f t="shared" ref="AW3:AW36" si="2">+AT3*23</f>
        <v>-102.005</v>
      </c>
      <c r="AY3" s="2" t="s">
        <v>80</v>
      </c>
      <c r="AZ3" s="2">
        <f>+COUNTA(A3:A38)</f>
        <v>34</v>
      </c>
      <c r="BA3" s="2">
        <f>+COUNTA(K3:K40)</f>
        <v>34</v>
      </c>
      <c r="BB3" s="2">
        <f>+COUNTA(U3:U40)</f>
        <v>34</v>
      </c>
      <c r="BC3" s="2">
        <f>+COUNTA(AE3:AE40)</f>
        <v>34</v>
      </c>
      <c r="BD3" s="2">
        <f>+COUNTA(AO3:AO40)</f>
        <v>34</v>
      </c>
    </row>
    <row r="4" spans="1:56" x14ac:dyDescent="0.25">
      <c r="A4" t="s">
        <v>8</v>
      </c>
      <c r="B4">
        <v>1</v>
      </c>
      <c r="C4">
        <v>0.05</v>
      </c>
      <c r="D4">
        <v>-7.3999999999999996E-2</v>
      </c>
      <c r="E4">
        <v>1.496</v>
      </c>
      <c r="F4">
        <v>-4.9749999999999996</v>
      </c>
      <c r="G4">
        <v>-135</v>
      </c>
      <c r="H4">
        <v>19</v>
      </c>
      <c r="I4" s="8">
        <f t="shared" ref="I4:I36" si="3">+F4*23</f>
        <v>-114.425</v>
      </c>
      <c r="K4" t="s">
        <v>8</v>
      </c>
      <c r="L4">
        <v>1</v>
      </c>
      <c r="M4">
        <v>0.05</v>
      </c>
      <c r="N4">
        <v>-9.2999999999999999E-2</v>
      </c>
      <c r="O4">
        <v>1.944</v>
      </c>
      <c r="P4">
        <v>-4.7709999999999999</v>
      </c>
      <c r="Q4">
        <v>-186</v>
      </c>
      <c r="R4">
        <v>22</v>
      </c>
      <c r="S4" s="8">
        <f t="shared" ref="S4:S36" si="4">+P4*23</f>
        <v>-109.733</v>
      </c>
      <c r="U4" t="s">
        <v>8</v>
      </c>
      <c r="V4">
        <v>1</v>
      </c>
      <c r="W4">
        <v>0.05</v>
      </c>
      <c r="X4">
        <v>-3.5000000000000003E-2</v>
      </c>
      <c r="Y4">
        <v>0.76</v>
      </c>
      <c r="Z4">
        <v>-4.6050000000000004</v>
      </c>
      <c r="AA4">
        <v>-90</v>
      </c>
      <c r="AB4">
        <v>18</v>
      </c>
      <c r="AC4" s="8">
        <f t="shared" si="0"/>
        <v>-105.91500000000001</v>
      </c>
      <c r="AE4" s="2" t="s">
        <v>8</v>
      </c>
      <c r="AF4" s="2">
        <v>1</v>
      </c>
      <c r="AG4" s="2">
        <v>0.05</v>
      </c>
      <c r="AH4" s="2">
        <v>-0.06</v>
      </c>
      <c r="AI4" s="2">
        <v>1.22</v>
      </c>
      <c r="AJ4" s="2">
        <v>-4.9180000000000001</v>
      </c>
      <c r="AK4" s="2">
        <v>-137</v>
      </c>
      <c r="AL4" s="2">
        <v>19</v>
      </c>
      <c r="AM4" s="8">
        <f t="shared" si="1"/>
        <v>-113.114</v>
      </c>
      <c r="AO4" t="s">
        <v>8</v>
      </c>
      <c r="AP4">
        <v>1</v>
      </c>
      <c r="AQ4">
        <v>0.05</v>
      </c>
      <c r="AR4">
        <v>-0.106</v>
      </c>
      <c r="AS4">
        <v>2.286</v>
      </c>
      <c r="AT4">
        <v>-4.6180000000000003</v>
      </c>
      <c r="AU4" s="8">
        <v>-120</v>
      </c>
      <c r="AV4">
        <v>19</v>
      </c>
      <c r="AW4" s="8">
        <f t="shared" si="2"/>
        <v>-106.21400000000001</v>
      </c>
      <c r="AY4" s="2" t="s">
        <v>85</v>
      </c>
      <c r="AZ4" s="6">
        <f>+AVERAGE(I3:I38)</f>
        <v>-86.831088235294118</v>
      </c>
      <c r="BA4" s="6">
        <f>+AVERAGE(S3:S40)</f>
        <v>-85.819764705882349</v>
      </c>
      <c r="BB4" s="6">
        <f>+AVERAGE(AC3:AC40)</f>
        <v>-58.843470588235292</v>
      </c>
      <c r="BC4" s="6">
        <f>+AVERAGE(AM3:AM40)</f>
        <v>-84.577764705882345</v>
      </c>
      <c r="BD4" s="6">
        <f>+AVERAGE(AW3:AW40)</f>
        <v>-92.709617647058792</v>
      </c>
    </row>
    <row r="5" spans="1:56" x14ac:dyDescent="0.25">
      <c r="A5" t="s">
        <v>9</v>
      </c>
      <c r="B5">
        <v>1</v>
      </c>
      <c r="C5">
        <v>0.05</v>
      </c>
      <c r="D5">
        <v>-8.0000000000000002E-3</v>
      </c>
      <c r="E5">
        <v>0.191</v>
      </c>
      <c r="F5">
        <v>-4.1050000000000004</v>
      </c>
      <c r="G5">
        <v>-202</v>
      </c>
      <c r="H5">
        <v>23</v>
      </c>
      <c r="I5" s="8">
        <f t="shared" si="3"/>
        <v>-94.415000000000006</v>
      </c>
      <c r="K5" t="s">
        <v>9</v>
      </c>
      <c r="L5">
        <v>1</v>
      </c>
      <c r="M5">
        <v>0.05</v>
      </c>
      <c r="N5">
        <v>-8.0000000000000002E-3</v>
      </c>
      <c r="O5">
        <v>0.184</v>
      </c>
      <c r="P5">
        <v>-4.2169999999999996</v>
      </c>
      <c r="Q5">
        <v>-162</v>
      </c>
      <c r="R5">
        <v>22</v>
      </c>
      <c r="S5" s="8">
        <f t="shared" si="4"/>
        <v>-96.990999999999985</v>
      </c>
      <c r="U5" t="s">
        <v>9</v>
      </c>
      <c r="V5">
        <v>1</v>
      </c>
      <c r="W5">
        <v>0.05</v>
      </c>
      <c r="X5">
        <v>-6.0000000000000001E-3</v>
      </c>
      <c r="Y5">
        <v>0.14799999999999999</v>
      </c>
      <c r="Z5">
        <v>-4.0540000000000003</v>
      </c>
      <c r="AA5">
        <v>-159</v>
      </c>
      <c r="AB5">
        <v>22</v>
      </c>
      <c r="AC5" s="8">
        <f t="shared" si="0"/>
        <v>-93.242000000000004</v>
      </c>
      <c r="AE5" t="s">
        <v>9</v>
      </c>
      <c r="AF5">
        <v>1</v>
      </c>
      <c r="AG5">
        <v>0.05</v>
      </c>
      <c r="AH5">
        <v>-8.0000000000000002E-3</v>
      </c>
      <c r="AI5">
        <v>0.184</v>
      </c>
      <c r="AJ5">
        <v>-4.3479999999999999</v>
      </c>
      <c r="AK5">
        <v>-215</v>
      </c>
      <c r="AL5">
        <v>23</v>
      </c>
      <c r="AM5" s="8">
        <f t="shared" si="1"/>
        <v>-100.00399999999999</v>
      </c>
      <c r="AO5" t="s">
        <v>9</v>
      </c>
      <c r="AP5">
        <v>1</v>
      </c>
      <c r="AQ5">
        <v>0.05</v>
      </c>
      <c r="AR5">
        <v>-1.0999999999999999E-2</v>
      </c>
      <c r="AS5">
        <v>0.24099999999999999</v>
      </c>
      <c r="AT5">
        <v>-4.4039999999999999</v>
      </c>
      <c r="AU5" s="8">
        <v>-190</v>
      </c>
      <c r="AV5">
        <v>23</v>
      </c>
      <c r="AW5" s="8">
        <f t="shared" si="2"/>
        <v>-101.292</v>
      </c>
      <c r="AY5" s="2" t="s">
        <v>86</v>
      </c>
      <c r="AZ5" s="7">
        <f>+STDEV(I3:I38)</f>
        <v>38.843175271517111</v>
      </c>
      <c r="BA5" s="7">
        <f>+STDEV(S3:S40)</f>
        <v>22.516723082349333</v>
      </c>
      <c r="BB5" s="7">
        <f>+STDEV(S3:S40)</f>
        <v>22.516723082349333</v>
      </c>
      <c r="BC5" s="7">
        <f>+STDEV(AM3:AM40)</f>
        <v>40.123911669226949</v>
      </c>
      <c r="BD5" s="7">
        <f>+STDEV(AW3:AW40)</f>
        <v>25.506142525798637</v>
      </c>
    </row>
    <row r="6" spans="1:56" x14ac:dyDescent="0.25">
      <c r="A6" t="s">
        <v>10</v>
      </c>
      <c r="B6">
        <v>1</v>
      </c>
      <c r="C6">
        <v>0.05</v>
      </c>
      <c r="D6">
        <v>-5.8999999999999997E-2</v>
      </c>
      <c r="E6">
        <v>1.427</v>
      </c>
      <c r="F6">
        <v>-4.1159999999999997</v>
      </c>
      <c r="G6">
        <v>-223</v>
      </c>
      <c r="H6">
        <v>23</v>
      </c>
      <c r="I6" s="8">
        <f t="shared" si="3"/>
        <v>-94.667999999999992</v>
      </c>
      <c r="K6" t="s">
        <v>10</v>
      </c>
      <c r="L6">
        <v>1</v>
      </c>
      <c r="M6">
        <v>0.05</v>
      </c>
      <c r="N6">
        <v>-6.0999999999999999E-2</v>
      </c>
      <c r="O6">
        <v>1.4570000000000001</v>
      </c>
      <c r="P6">
        <v>-4.1950000000000003</v>
      </c>
      <c r="Q6">
        <v>-193</v>
      </c>
      <c r="R6">
        <v>22</v>
      </c>
      <c r="S6" s="8">
        <f t="shared" si="4"/>
        <v>-96.485000000000014</v>
      </c>
      <c r="U6" t="s">
        <v>10</v>
      </c>
      <c r="V6">
        <v>1</v>
      </c>
      <c r="W6">
        <v>0.05</v>
      </c>
      <c r="X6">
        <v>-3.5999999999999997E-2</v>
      </c>
      <c r="Y6">
        <v>0.88600000000000001</v>
      </c>
      <c r="Z6">
        <v>-4.04</v>
      </c>
      <c r="AA6">
        <v>-201</v>
      </c>
      <c r="AB6">
        <v>23</v>
      </c>
      <c r="AC6" s="8">
        <f t="shared" si="0"/>
        <v>-92.92</v>
      </c>
      <c r="AE6" t="s">
        <v>10</v>
      </c>
      <c r="AF6">
        <v>1</v>
      </c>
      <c r="AG6">
        <v>0.05</v>
      </c>
      <c r="AH6">
        <v>-4.2000000000000003E-2</v>
      </c>
      <c r="AI6">
        <v>1.0649999999999999</v>
      </c>
      <c r="AJ6">
        <v>-3.9910000000000001</v>
      </c>
      <c r="AK6">
        <v>-217</v>
      </c>
      <c r="AL6">
        <v>23</v>
      </c>
      <c r="AM6" s="8">
        <f t="shared" si="1"/>
        <v>-91.793000000000006</v>
      </c>
      <c r="AO6" t="s">
        <v>10</v>
      </c>
      <c r="AP6">
        <v>1</v>
      </c>
      <c r="AQ6">
        <v>0.05</v>
      </c>
      <c r="AR6">
        <v>-0.09</v>
      </c>
      <c r="AS6">
        <v>2.11</v>
      </c>
      <c r="AT6">
        <v>-4.2649999999999997</v>
      </c>
      <c r="AU6" s="8">
        <v>-215</v>
      </c>
      <c r="AV6">
        <v>23</v>
      </c>
      <c r="AW6" s="8">
        <f t="shared" si="2"/>
        <v>-98.094999999999999</v>
      </c>
      <c r="AY6" s="2" t="s">
        <v>84</v>
      </c>
      <c r="AZ6" s="3">
        <f>+AVERAGE(D3:D38)</f>
        <v>-8.4911764705882353E-2</v>
      </c>
      <c r="BA6" s="3">
        <f>+AVERAGE(N3:N40)</f>
        <v>-7.8176470588235264E-2</v>
      </c>
      <c r="BB6" s="3">
        <f>+AVERAGE(X3:X40)</f>
        <v>-4.117647058823528E-2</v>
      </c>
      <c r="BC6" s="3">
        <f>+AVERAGE(AH3:AH40)</f>
        <v>-6.691176470588231E-2</v>
      </c>
      <c r="BD6" s="3">
        <f>+AVERAGE(AR3:AR40)</f>
        <v>-0.13820588235294115</v>
      </c>
    </row>
    <row r="7" spans="1:56" x14ac:dyDescent="0.25">
      <c r="A7" t="s">
        <v>12</v>
      </c>
      <c r="B7">
        <v>1</v>
      </c>
      <c r="C7">
        <v>0.05</v>
      </c>
      <c r="D7">
        <v>-0.44</v>
      </c>
      <c r="E7">
        <v>8.5410000000000004</v>
      </c>
      <c r="F7">
        <v>-5.1520000000000001</v>
      </c>
      <c r="G7">
        <v>-215</v>
      </c>
      <c r="H7">
        <v>23</v>
      </c>
      <c r="I7" s="8">
        <f t="shared" si="3"/>
        <v>-118.49600000000001</v>
      </c>
      <c r="K7" t="s">
        <v>12</v>
      </c>
      <c r="L7">
        <v>1</v>
      </c>
      <c r="M7">
        <v>0.05</v>
      </c>
      <c r="N7">
        <v>-0.34599999999999997</v>
      </c>
      <c r="O7">
        <v>7.3719999999999999</v>
      </c>
      <c r="P7">
        <v>-4.6989999999999998</v>
      </c>
      <c r="Q7">
        <v>-177</v>
      </c>
      <c r="R7">
        <v>22</v>
      </c>
      <c r="S7" s="8">
        <f t="shared" si="4"/>
        <v>-108.077</v>
      </c>
      <c r="U7" t="s">
        <v>12</v>
      </c>
      <c r="V7">
        <v>1</v>
      </c>
      <c r="W7">
        <v>0.05</v>
      </c>
      <c r="X7">
        <v>-0.26200000000000001</v>
      </c>
      <c r="Y7">
        <v>5.0049999999999999</v>
      </c>
      <c r="Z7">
        <v>-5.226</v>
      </c>
      <c r="AA7">
        <v>-206</v>
      </c>
      <c r="AB7">
        <v>22</v>
      </c>
      <c r="AC7" s="8">
        <f t="shared" si="0"/>
        <v>-120.19799999999999</v>
      </c>
      <c r="AE7" t="s">
        <v>12</v>
      </c>
      <c r="AF7">
        <v>1</v>
      </c>
      <c r="AG7">
        <v>0.05</v>
      </c>
      <c r="AH7">
        <v>-0.28199999999999997</v>
      </c>
      <c r="AI7">
        <v>5.843</v>
      </c>
      <c r="AJ7">
        <v>-4.8230000000000004</v>
      </c>
      <c r="AK7">
        <v>-171</v>
      </c>
      <c r="AL7">
        <v>22</v>
      </c>
      <c r="AM7" s="8">
        <f t="shared" si="1"/>
        <v>-110.929</v>
      </c>
      <c r="AO7" t="s">
        <v>12</v>
      </c>
      <c r="AP7">
        <v>1</v>
      </c>
      <c r="AQ7">
        <v>0.05</v>
      </c>
      <c r="AR7">
        <v>-0.59299999999999997</v>
      </c>
      <c r="AS7">
        <v>12.074999999999999</v>
      </c>
      <c r="AT7">
        <v>-4.907</v>
      </c>
      <c r="AU7" s="8">
        <v>-170</v>
      </c>
      <c r="AV7">
        <v>22</v>
      </c>
      <c r="AW7" s="8">
        <f t="shared" si="2"/>
        <v>-112.861</v>
      </c>
      <c r="AY7" s="2"/>
      <c r="AZ7" s="2"/>
      <c r="BA7" s="2"/>
      <c r="BB7" s="2"/>
      <c r="BC7" s="2"/>
      <c r="BD7" s="2"/>
    </row>
    <row r="8" spans="1:56" x14ac:dyDescent="0.25">
      <c r="A8" t="s">
        <v>13</v>
      </c>
      <c r="B8">
        <v>1</v>
      </c>
      <c r="C8">
        <v>0.05</v>
      </c>
      <c r="D8">
        <v>-0.311</v>
      </c>
      <c r="E8">
        <v>6.2240000000000002</v>
      </c>
      <c r="F8">
        <v>-5.0019999999999998</v>
      </c>
      <c r="G8">
        <v>-183</v>
      </c>
      <c r="H8">
        <v>22</v>
      </c>
      <c r="I8" s="8">
        <f t="shared" si="3"/>
        <v>-115.04599999999999</v>
      </c>
      <c r="K8" t="s">
        <v>13</v>
      </c>
      <c r="L8">
        <v>1</v>
      </c>
      <c r="M8">
        <v>0.05</v>
      </c>
      <c r="N8">
        <v>-0.27800000000000002</v>
      </c>
      <c r="O8">
        <v>6.173</v>
      </c>
      <c r="P8">
        <v>-4.5090000000000003</v>
      </c>
      <c r="Q8">
        <v>-169</v>
      </c>
      <c r="R8">
        <v>22</v>
      </c>
      <c r="S8" s="8">
        <f t="shared" si="4"/>
        <v>-103.70700000000001</v>
      </c>
      <c r="U8" t="s">
        <v>13</v>
      </c>
      <c r="V8">
        <v>1</v>
      </c>
      <c r="W8">
        <v>0.05</v>
      </c>
      <c r="X8">
        <v>-0.22</v>
      </c>
      <c r="Y8">
        <v>4.55</v>
      </c>
      <c r="Z8">
        <v>-4.835</v>
      </c>
      <c r="AA8">
        <v>-197</v>
      </c>
      <c r="AB8">
        <v>23</v>
      </c>
      <c r="AC8" s="8">
        <f t="shared" si="0"/>
        <v>-111.205</v>
      </c>
      <c r="AE8" t="s">
        <v>13</v>
      </c>
      <c r="AF8">
        <v>1</v>
      </c>
      <c r="AG8">
        <v>0.05</v>
      </c>
      <c r="AH8">
        <v>-0.25900000000000001</v>
      </c>
      <c r="AI8">
        <v>5.6639999999999997</v>
      </c>
      <c r="AJ8">
        <v>-4.5650000000000004</v>
      </c>
      <c r="AK8">
        <v>-188</v>
      </c>
      <c r="AL8">
        <v>23</v>
      </c>
      <c r="AM8" s="8">
        <f t="shared" si="1"/>
        <v>-104.995</v>
      </c>
      <c r="AO8" t="s">
        <v>13</v>
      </c>
      <c r="AP8">
        <v>1</v>
      </c>
      <c r="AQ8">
        <v>0.05</v>
      </c>
      <c r="AR8">
        <v>-0.41799999999999998</v>
      </c>
      <c r="AS8">
        <v>9.23</v>
      </c>
      <c r="AT8">
        <v>-4.532</v>
      </c>
      <c r="AU8" s="8">
        <v>-157</v>
      </c>
      <c r="AV8">
        <v>23</v>
      </c>
      <c r="AW8" s="8">
        <f t="shared" si="2"/>
        <v>-104.236</v>
      </c>
      <c r="AY8" s="2" t="s">
        <v>186</v>
      </c>
      <c r="AZ8" s="4">
        <f>+COUNTIFS(B3:B40,"1",D3:D40,"&lt;0")/COUNTA(A3:A40)</f>
        <v>0.94117647058823528</v>
      </c>
      <c r="BA8" s="4">
        <f>+COUNTIFS(L3:L40,"1",N3:N40,"&lt;0")/COUNTA(K3:K40)</f>
        <v>0.8529411764705882</v>
      </c>
      <c r="BB8" s="4">
        <f>+COUNTIFS(V3:V40,"1",X3:X40,"&lt;0")/COUNTA(U3:U40)</f>
        <v>0.82352941176470584</v>
      </c>
      <c r="BC8" s="4">
        <f>+COUNTIFS(AF3:AF40,"1",AH3:AH40,"&lt;0")/COUNTA(AE3:AE40)</f>
        <v>0.8529411764705882</v>
      </c>
      <c r="BD8" s="4">
        <f>+COUNTIFS(AP3:AP40,"1",AR3:AR40,"&lt;0")/COUNTA(AO3:AO40)</f>
        <v>0.94117647058823528</v>
      </c>
    </row>
    <row r="9" spans="1:56" x14ac:dyDescent="0.25">
      <c r="A9" t="s">
        <v>14</v>
      </c>
      <c r="B9">
        <v>1</v>
      </c>
      <c r="C9">
        <v>0.05</v>
      </c>
      <c r="D9">
        <v>-0.08</v>
      </c>
      <c r="E9">
        <v>1.8340000000000001</v>
      </c>
      <c r="F9">
        <v>-4.3410000000000002</v>
      </c>
      <c r="G9">
        <v>-145</v>
      </c>
      <c r="H9">
        <v>20</v>
      </c>
      <c r="I9" s="8">
        <f t="shared" si="3"/>
        <v>-99.843000000000004</v>
      </c>
      <c r="K9" t="s">
        <v>14</v>
      </c>
      <c r="L9">
        <v>1</v>
      </c>
      <c r="M9">
        <v>0.05</v>
      </c>
      <c r="N9">
        <v>-0.05</v>
      </c>
      <c r="O9">
        <v>1.36</v>
      </c>
      <c r="P9">
        <v>-3.6760000000000002</v>
      </c>
      <c r="Q9">
        <v>-130</v>
      </c>
      <c r="R9">
        <v>21</v>
      </c>
      <c r="S9" s="8">
        <f t="shared" si="4"/>
        <v>-84.548000000000002</v>
      </c>
      <c r="U9" t="s">
        <v>14</v>
      </c>
      <c r="V9">
        <v>1</v>
      </c>
      <c r="W9">
        <v>0.05</v>
      </c>
      <c r="X9">
        <v>-1.4E-2</v>
      </c>
      <c r="Y9">
        <v>0.69</v>
      </c>
      <c r="Z9">
        <v>-2.0459999999999998</v>
      </c>
      <c r="AA9">
        <v>-62</v>
      </c>
      <c r="AB9">
        <v>19</v>
      </c>
      <c r="AC9" s="8">
        <f t="shared" si="0"/>
        <v>-47.057999999999993</v>
      </c>
      <c r="AE9" t="s">
        <v>14</v>
      </c>
      <c r="AF9">
        <v>1</v>
      </c>
      <c r="AG9">
        <v>0.05</v>
      </c>
      <c r="AH9">
        <v>-7.1999999999999995E-2</v>
      </c>
      <c r="AI9">
        <v>1.69</v>
      </c>
      <c r="AJ9">
        <v>-4.29</v>
      </c>
      <c r="AK9">
        <v>-128</v>
      </c>
      <c r="AL9">
        <v>19</v>
      </c>
      <c r="AM9" s="8">
        <f t="shared" si="1"/>
        <v>-98.67</v>
      </c>
      <c r="AO9" t="s">
        <v>14</v>
      </c>
      <c r="AP9">
        <v>1</v>
      </c>
      <c r="AQ9">
        <v>0.05</v>
      </c>
      <c r="AR9">
        <v>-0.16</v>
      </c>
      <c r="AS9">
        <v>3.14</v>
      </c>
      <c r="AT9">
        <v>-5.0960000000000001</v>
      </c>
      <c r="AU9" s="8">
        <v>-126</v>
      </c>
      <c r="AV9">
        <v>19</v>
      </c>
      <c r="AW9" s="8">
        <f t="shared" si="2"/>
        <v>-117.208</v>
      </c>
      <c r="AY9" s="2" t="s">
        <v>187</v>
      </c>
      <c r="AZ9" s="4">
        <f>+COUNTIFS(B3:B40,"1",D3:D40,"&gt;0")/COUNTA(A3:A40)</f>
        <v>0</v>
      </c>
      <c r="BA9" s="4">
        <f>+COUNTIFS(L3:L40,"1",N3:N40,"&gt;0")/COUNTA(K3:K40)</f>
        <v>0</v>
      </c>
      <c r="BB9" s="4">
        <f>+COUNTIFS(V3:V40,"1",X3:X40,"&gt;0")/COUNTA(U3:U40)</f>
        <v>2.9411764705882353E-2</v>
      </c>
      <c r="BC9" s="4">
        <f>+COUNTIFS(AF3:AF40,"1",AH3:AH40,"&gt;0")/COUNTA(AE3:AE40)</f>
        <v>2.9411764705882353E-2</v>
      </c>
      <c r="BD9" s="4">
        <f>+COUNTIFS(AP3:AP40,"1",AR3:AR40,"&gt;0")/COUNTA(AO3:AO40)</f>
        <v>2.9411764705882353E-2</v>
      </c>
    </row>
    <row r="10" spans="1:56" x14ac:dyDescent="0.25">
      <c r="A10" t="s">
        <v>15</v>
      </c>
      <c r="B10">
        <v>1</v>
      </c>
      <c r="C10">
        <v>0.05</v>
      </c>
      <c r="D10">
        <v>-0.182</v>
      </c>
      <c r="E10">
        <v>3.5329999999999999</v>
      </c>
      <c r="F10">
        <v>-5.1429999999999998</v>
      </c>
      <c r="G10">
        <v>-144</v>
      </c>
      <c r="H10">
        <v>20</v>
      </c>
      <c r="I10" s="8">
        <f t="shared" si="3"/>
        <v>-118.289</v>
      </c>
      <c r="K10" t="s">
        <v>15</v>
      </c>
      <c r="L10">
        <v>1</v>
      </c>
      <c r="M10">
        <v>0.05</v>
      </c>
      <c r="N10">
        <v>-0.114</v>
      </c>
      <c r="O10">
        <v>2.5259999999999998</v>
      </c>
      <c r="P10">
        <v>-4.5309999999999997</v>
      </c>
      <c r="Q10">
        <v>-141</v>
      </c>
      <c r="R10">
        <v>21</v>
      </c>
      <c r="S10" s="8">
        <f t="shared" si="4"/>
        <v>-104.21299999999999</v>
      </c>
      <c r="U10" t="s">
        <v>15</v>
      </c>
      <c r="V10">
        <v>1</v>
      </c>
      <c r="W10">
        <v>0.05</v>
      </c>
      <c r="X10">
        <v>-3.4000000000000002E-2</v>
      </c>
      <c r="Y10">
        <v>1.008</v>
      </c>
      <c r="Z10">
        <v>-3.3730000000000002</v>
      </c>
      <c r="AA10">
        <v>-115</v>
      </c>
      <c r="AB10">
        <v>22</v>
      </c>
      <c r="AC10" s="8">
        <f t="shared" si="0"/>
        <v>-77.579000000000008</v>
      </c>
      <c r="AE10" t="s">
        <v>15</v>
      </c>
      <c r="AF10">
        <v>1</v>
      </c>
      <c r="AG10">
        <v>0.05</v>
      </c>
      <c r="AH10">
        <v>-0.13400000000000001</v>
      </c>
      <c r="AI10">
        <v>2.6659999999999999</v>
      </c>
      <c r="AJ10">
        <v>-5.0439999999999996</v>
      </c>
      <c r="AK10">
        <v>-154</v>
      </c>
      <c r="AL10">
        <v>21</v>
      </c>
      <c r="AM10" s="8">
        <f t="shared" si="1"/>
        <v>-116.01199999999999</v>
      </c>
      <c r="AO10" t="s">
        <v>15</v>
      </c>
      <c r="AP10">
        <v>1</v>
      </c>
      <c r="AQ10">
        <v>0.05</v>
      </c>
      <c r="AR10">
        <v>-0.33200000000000002</v>
      </c>
      <c r="AS10">
        <v>6.1139999999999999</v>
      </c>
      <c r="AT10">
        <v>-5.4329999999999998</v>
      </c>
      <c r="AU10" s="8">
        <v>-135</v>
      </c>
      <c r="AV10">
        <v>20</v>
      </c>
      <c r="AW10" s="8">
        <f t="shared" si="2"/>
        <v>-124.959</v>
      </c>
      <c r="AZ10" s="4"/>
      <c r="BA10" s="4"/>
      <c r="BB10" s="4"/>
    </row>
    <row r="11" spans="1:56" x14ac:dyDescent="0.25">
      <c r="A11" t="s">
        <v>16</v>
      </c>
      <c r="B11">
        <v>0</v>
      </c>
      <c r="C11">
        <v>0.05</v>
      </c>
      <c r="D11">
        <v>-0.01</v>
      </c>
      <c r="E11">
        <v>0.48699999999999999</v>
      </c>
      <c r="F11">
        <v>-2.0659999999999998</v>
      </c>
      <c r="G11">
        <v>-42</v>
      </c>
      <c r="H11">
        <v>21</v>
      </c>
      <c r="I11" s="8">
        <f t="shared" si="3"/>
        <v>-47.517999999999994</v>
      </c>
      <c r="K11" t="s">
        <v>16</v>
      </c>
      <c r="L11">
        <v>0</v>
      </c>
      <c r="M11">
        <v>0.05</v>
      </c>
      <c r="N11">
        <v>-2.1999999999999999E-2</v>
      </c>
      <c r="O11">
        <v>0.76700000000000002</v>
      </c>
      <c r="P11">
        <v>-2.899</v>
      </c>
      <c r="Q11">
        <v>-56</v>
      </c>
      <c r="R11">
        <v>22</v>
      </c>
      <c r="S11" s="8">
        <f t="shared" si="4"/>
        <v>-66.677000000000007</v>
      </c>
      <c r="U11" t="s">
        <v>16</v>
      </c>
      <c r="V11">
        <v>0</v>
      </c>
      <c r="W11">
        <v>0.05</v>
      </c>
      <c r="X11">
        <v>3.0000000000000001E-3</v>
      </c>
      <c r="Y11">
        <v>0.21299999999999999</v>
      </c>
      <c r="Z11">
        <v>1.5629999999999999</v>
      </c>
      <c r="AA11">
        <v>21</v>
      </c>
      <c r="AB11">
        <v>22</v>
      </c>
      <c r="AC11" s="8">
        <f t="shared" si="0"/>
        <v>35.948999999999998</v>
      </c>
      <c r="AE11" t="s">
        <v>16</v>
      </c>
      <c r="AF11">
        <v>0</v>
      </c>
      <c r="AG11">
        <v>0.05</v>
      </c>
      <c r="AH11">
        <v>0</v>
      </c>
      <c r="AI11">
        <v>0.27</v>
      </c>
      <c r="AJ11">
        <v>0</v>
      </c>
      <c r="AK11">
        <v>3</v>
      </c>
      <c r="AL11">
        <v>20</v>
      </c>
      <c r="AM11" s="8">
        <f t="shared" si="1"/>
        <v>0</v>
      </c>
      <c r="AO11" t="s">
        <v>16</v>
      </c>
      <c r="AP11">
        <v>0</v>
      </c>
      <c r="AQ11">
        <v>0.05</v>
      </c>
      <c r="AR11">
        <v>-0.02</v>
      </c>
      <c r="AS11">
        <v>0.67</v>
      </c>
      <c r="AT11">
        <v>-2.9849999999999999</v>
      </c>
      <c r="AU11" s="8">
        <v>-61</v>
      </c>
      <c r="AV11">
        <v>21</v>
      </c>
      <c r="AW11" s="8">
        <f t="shared" si="2"/>
        <v>-68.655000000000001</v>
      </c>
      <c r="AZ11" s="4"/>
      <c r="BA11" s="4"/>
      <c r="BB11" s="4"/>
    </row>
    <row r="12" spans="1:56" x14ac:dyDescent="0.25">
      <c r="A12" t="s">
        <v>17</v>
      </c>
      <c r="B12">
        <v>1</v>
      </c>
      <c r="C12">
        <v>0.05</v>
      </c>
      <c r="D12">
        <v>-0.106</v>
      </c>
      <c r="E12">
        <v>2.2330000000000001</v>
      </c>
      <c r="F12">
        <v>-4.726</v>
      </c>
      <c r="G12">
        <v>-97</v>
      </c>
      <c r="H12">
        <v>19</v>
      </c>
      <c r="I12" s="8">
        <f t="shared" si="3"/>
        <v>-108.69799999999999</v>
      </c>
      <c r="K12" t="s">
        <v>17</v>
      </c>
      <c r="L12">
        <v>1</v>
      </c>
      <c r="M12">
        <v>0.05</v>
      </c>
      <c r="N12">
        <v>-6.3E-2</v>
      </c>
      <c r="O12">
        <v>1.61</v>
      </c>
      <c r="P12">
        <v>-3.8820000000000001</v>
      </c>
      <c r="Q12">
        <v>-112</v>
      </c>
      <c r="R12">
        <v>19</v>
      </c>
      <c r="S12" s="8">
        <f t="shared" si="4"/>
        <v>-89.286000000000001</v>
      </c>
      <c r="U12" t="s">
        <v>17</v>
      </c>
      <c r="V12">
        <v>1</v>
      </c>
      <c r="W12">
        <v>0.05</v>
      </c>
      <c r="X12">
        <v>-1.0999999999999999E-2</v>
      </c>
      <c r="Y12">
        <v>0.57699999999999996</v>
      </c>
      <c r="Z12">
        <v>-1.9630000000000001</v>
      </c>
      <c r="AA12">
        <v>-73</v>
      </c>
      <c r="AB12">
        <v>20</v>
      </c>
      <c r="AC12" s="8">
        <f t="shared" si="0"/>
        <v>-45.149000000000001</v>
      </c>
      <c r="AE12" t="s">
        <v>17</v>
      </c>
      <c r="AF12">
        <v>1</v>
      </c>
      <c r="AG12">
        <v>0.05</v>
      </c>
      <c r="AH12">
        <v>-0.1</v>
      </c>
      <c r="AI12">
        <v>2.15</v>
      </c>
      <c r="AJ12">
        <v>-4.6509999999999998</v>
      </c>
      <c r="AK12">
        <v>-113</v>
      </c>
      <c r="AL12">
        <v>19</v>
      </c>
      <c r="AM12" s="8">
        <f t="shared" si="1"/>
        <v>-106.973</v>
      </c>
      <c r="AO12" t="s">
        <v>17</v>
      </c>
      <c r="AP12">
        <v>1</v>
      </c>
      <c r="AQ12">
        <v>0.05</v>
      </c>
      <c r="AR12">
        <v>-0.23799999999999999</v>
      </c>
      <c r="AS12">
        <v>4.6840000000000002</v>
      </c>
      <c r="AT12">
        <v>-5.0739999999999998</v>
      </c>
      <c r="AU12" s="8">
        <v>-81</v>
      </c>
      <c r="AV12">
        <v>19</v>
      </c>
      <c r="AW12" s="8">
        <f t="shared" si="2"/>
        <v>-116.702</v>
      </c>
    </row>
    <row r="13" spans="1:56" x14ac:dyDescent="0.25">
      <c r="A13" t="s">
        <v>18</v>
      </c>
      <c r="B13">
        <v>1</v>
      </c>
      <c r="C13">
        <v>0.05</v>
      </c>
      <c r="D13">
        <v>-5.8999999999999997E-2</v>
      </c>
      <c r="E13">
        <v>1.2350000000000001</v>
      </c>
      <c r="F13">
        <v>-4.7910000000000004</v>
      </c>
      <c r="G13">
        <v>-219</v>
      </c>
      <c r="H13">
        <v>23</v>
      </c>
      <c r="I13" s="8">
        <f t="shared" si="3"/>
        <v>-110.19300000000001</v>
      </c>
      <c r="K13" t="s">
        <v>18</v>
      </c>
      <c r="L13">
        <v>1</v>
      </c>
      <c r="M13">
        <v>0.05</v>
      </c>
      <c r="N13">
        <v>-5.2999999999999999E-2</v>
      </c>
      <c r="O13">
        <v>1.1399999999999999</v>
      </c>
      <c r="P13">
        <v>-4.6779999999999999</v>
      </c>
      <c r="Q13">
        <v>-216</v>
      </c>
      <c r="R13">
        <v>23</v>
      </c>
      <c r="S13" s="8">
        <f t="shared" si="4"/>
        <v>-107.59399999999999</v>
      </c>
      <c r="U13" t="s">
        <v>18</v>
      </c>
      <c r="V13">
        <v>1</v>
      </c>
      <c r="W13">
        <v>0.05</v>
      </c>
      <c r="X13">
        <v>-2.9000000000000001E-2</v>
      </c>
      <c r="Y13">
        <v>0.68700000000000006</v>
      </c>
      <c r="Z13">
        <v>-4.1710000000000003</v>
      </c>
      <c r="AA13">
        <v>-167</v>
      </c>
      <c r="AB13">
        <v>20</v>
      </c>
      <c r="AC13" s="8">
        <f t="shared" si="0"/>
        <v>-95.933000000000007</v>
      </c>
      <c r="AE13" t="s">
        <v>18</v>
      </c>
      <c r="AF13">
        <v>1</v>
      </c>
      <c r="AG13">
        <v>0.05</v>
      </c>
      <c r="AH13">
        <v>-6.0999999999999999E-2</v>
      </c>
      <c r="AI13">
        <v>1.1910000000000001</v>
      </c>
      <c r="AJ13">
        <v>-5.0990000000000002</v>
      </c>
      <c r="AK13">
        <v>-203</v>
      </c>
      <c r="AL13">
        <v>22</v>
      </c>
      <c r="AM13" s="8">
        <f t="shared" si="1"/>
        <v>-117.277</v>
      </c>
      <c r="AO13" t="s">
        <v>18</v>
      </c>
      <c r="AP13">
        <v>1</v>
      </c>
      <c r="AQ13">
        <v>0.05</v>
      </c>
      <c r="AR13">
        <v>-9.1999999999999998E-2</v>
      </c>
      <c r="AS13">
        <v>1.853</v>
      </c>
      <c r="AT13">
        <v>-4.9560000000000004</v>
      </c>
      <c r="AU13" s="8">
        <v>-186</v>
      </c>
      <c r="AV13">
        <v>23</v>
      </c>
      <c r="AW13" s="8">
        <f t="shared" si="2"/>
        <v>-113.98800000000001</v>
      </c>
    </row>
    <row r="14" spans="1:56" x14ac:dyDescent="0.25">
      <c r="A14" t="s">
        <v>20</v>
      </c>
      <c r="B14">
        <v>1</v>
      </c>
      <c r="C14">
        <v>0.05</v>
      </c>
      <c r="D14">
        <v>-6.6000000000000003E-2</v>
      </c>
      <c r="E14">
        <v>1.585</v>
      </c>
      <c r="F14">
        <v>-4.194</v>
      </c>
      <c r="G14">
        <v>-215</v>
      </c>
      <c r="H14">
        <v>23</v>
      </c>
      <c r="I14" s="8">
        <f t="shared" si="3"/>
        <v>-96.462000000000003</v>
      </c>
      <c r="K14" t="s">
        <v>20</v>
      </c>
      <c r="L14">
        <v>1</v>
      </c>
      <c r="M14">
        <v>0.05</v>
      </c>
      <c r="N14">
        <v>-5.2999999999999999E-2</v>
      </c>
      <c r="O14">
        <v>1.417</v>
      </c>
      <c r="P14">
        <v>-3.7650000000000001</v>
      </c>
      <c r="Q14">
        <v>-194</v>
      </c>
      <c r="R14">
        <v>23</v>
      </c>
      <c r="S14" s="8">
        <f t="shared" si="4"/>
        <v>-86.594999999999999</v>
      </c>
      <c r="U14" t="s">
        <v>20</v>
      </c>
      <c r="V14">
        <v>1</v>
      </c>
      <c r="W14">
        <v>0.05</v>
      </c>
      <c r="X14">
        <v>-3.5999999999999997E-2</v>
      </c>
      <c r="Y14">
        <v>1</v>
      </c>
      <c r="Z14">
        <v>-3.5830000000000002</v>
      </c>
      <c r="AA14">
        <v>-201</v>
      </c>
      <c r="AB14">
        <v>23</v>
      </c>
      <c r="AC14" s="8">
        <f t="shared" si="0"/>
        <v>-82.409000000000006</v>
      </c>
      <c r="AE14" t="s">
        <v>20</v>
      </c>
      <c r="AF14">
        <v>1</v>
      </c>
      <c r="AG14">
        <v>0.05</v>
      </c>
      <c r="AH14">
        <v>-6.5000000000000002E-2</v>
      </c>
      <c r="AI14">
        <v>1.458</v>
      </c>
      <c r="AJ14">
        <v>-4.43</v>
      </c>
      <c r="AK14">
        <v>-205</v>
      </c>
      <c r="AL14">
        <v>23</v>
      </c>
      <c r="AM14" s="8">
        <f t="shared" si="1"/>
        <v>-101.88999999999999</v>
      </c>
      <c r="AO14" t="s">
        <v>20</v>
      </c>
      <c r="AP14">
        <v>1</v>
      </c>
      <c r="AQ14">
        <v>0.05</v>
      </c>
      <c r="AR14">
        <v>-0.107</v>
      </c>
      <c r="AS14">
        <v>2.2999999999999998</v>
      </c>
      <c r="AT14">
        <v>-4.6740000000000004</v>
      </c>
      <c r="AU14" s="8">
        <v>-190</v>
      </c>
      <c r="AV14">
        <v>23</v>
      </c>
      <c r="AW14" s="8">
        <f t="shared" si="2"/>
        <v>-107.50200000000001</v>
      </c>
    </row>
    <row r="15" spans="1:56" x14ac:dyDescent="0.25">
      <c r="A15" t="s">
        <v>21</v>
      </c>
      <c r="B15">
        <v>1</v>
      </c>
      <c r="C15">
        <v>0.05</v>
      </c>
      <c r="D15">
        <v>-1.9E-2</v>
      </c>
      <c r="E15">
        <v>0.58799999999999997</v>
      </c>
      <c r="F15">
        <v>-3.31</v>
      </c>
      <c r="G15">
        <v>-174</v>
      </c>
      <c r="H15">
        <v>23</v>
      </c>
      <c r="I15" s="8">
        <f t="shared" si="3"/>
        <v>-76.13</v>
      </c>
      <c r="K15" t="s">
        <v>107</v>
      </c>
      <c r="L15">
        <v>1</v>
      </c>
      <c r="M15">
        <v>0.05</v>
      </c>
      <c r="N15">
        <v>-2.3E-2</v>
      </c>
      <c r="O15">
        <v>0.67</v>
      </c>
      <c r="P15">
        <v>-3.4830000000000001</v>
      </c>
      <c r="Q15">
        <v>-166</v>
      </c>
      <c r="R15">
        <v>23</v>
      </c>
      <c r="S15" s="8">
        <f t="shared" si="4"/>
        <v>-80.109000000000009</v>
      </c>
      <c r="U15" t="s">
        <v>107</v>
      </c>
      <c r="V15">
        <v>1</v>
      </c>
      <c r="W15">
        <v>0.05</v>
      </c>
      <c r="X15">
        <v>-4.0000000000000001E-3</v>
      </c>
      <c r="Y15">
        <v>0.16200000000000001</v>
      </c>
      <c r="Z15">
        <v>-2.74</v>
      </c>
      <c r="AA15">
        <v>-140</v>
      </c>
      <c r="AB15">
        <v>23</v>
      </c>
      <c r="AC15" s="8">
        <f t="shared" si="0"/>
        <v>-63.02</v>
      </c>
      <c r="AE15" t="s">
        <v>107</v>
      </c>
      <c r="AF15">
        <v>1</v>
      </c>
      <c r="AG15">
        <v>0.05</v>
      </c>
      <c r="AH15">
        <v>-1.2999999999999999E-2</v>
      </c>
      <c r="AI15">
        <v>0.33300000000000002</v>
      </c>
      <c r="AJ15">
        <v>-3.7589999999999999</v>
      </c>
      <c r="AK15">
        <v>-178</v>
      </c>
      <c r="AL15">
        <v>23</v>
      </c>
      <c r="AM15" s="8">
        <f t="shared" si="1"/>
        <v>-86.456999999999994</v>
      </c>
      <c r="AO15" t="s">
        <v>107</v>
      </c>
      <c r="AP15">
        <v>1</v>
      </c>
      <c r="AQ15">
        <v>0.05</v>
      </c>
      <c r="AR15">
        <v>-3.5000000000000003E-2</v>
      </c>
      <c r="AS15">
        <v>1.1220000000000001</v>
      </c>
      <c r="AT15">
        <v>-3.0790000000000002</v>
      </c>
      <c r="AU15" s="8">
        <v>-88</v>
      </c>
      <c r="AV15">
        <v>22</v>
      </c>
      <c r="AW15" s="8">
        <f t="shared" si="2"/>
        <v>-70.817000000000007</v>
      </c>
    </row>
    <row r="16" spans="1:56" x14ac:dyDescent="0.25">
      <c r="A16" t="s">
        <v>22</v>
      </c>
      <c r="B16">
        <v>1</v>
      </c>
      <c r="C16">
        <v>0.05</v>
      </c>
      <c r="D16">
        <v>-2.4E-2</v>
      </c>
      <c r="E16">
        <v>0.80300000000000005</v>
      </c>
      <c r="F16">
        <v>-2.9529999999999998</v>
      </c>
      <c r="G16">
        <v>-167</v>
      </c>
      <c r="H16">
        <v>23</v>
      </c>
      <c r="I16" s="8">
        <f t="shared" si="3"/>
        <v>-67.918999999999997</v>
      </c>
      <c r="K16" t="s">
        <v>22</v>
      </c>
      <c r="L16">
        <v>1</v>
      </c>
      <c r="M16">
        <v>0.05</v>
      </c>
      <c r="N16">
        <v>-2.7E-2</v>
      </c>
      <c r="O16">
        <v>0.88500000000000001</v>
      </c>
      <c r="P16">
        <v>-3.08</v>
      </c>
      <c r="Q16">
        <v>-143</v>
      </c>
      <c r="R16">
        <v>23</v>
      </c>
      <c r="S16" s="8">
        <f t="shared" si="4"/>
        <v>-70.84</v>
      </c>
      <c r="U16" t="s">
        <v>22</v>
      </c>
      <c r="V16">
        <v>1</v>
      </c>
      <c r="W16">
        <v>0.05</v>
      </c>
      <c r="X16">
        <v>-7.0000000000000001E-3</v>
      </c>
      <c r="Y16">
        <v>0.46500000000000002</v>
      </c>
      <c r="Z16">
        <v>-1.613</v>
      </c>
      <c r="AA16">
        <v>-84</v>
      </c>
      <c r="AB16">
        <v>22</v>
      </c>
      <c r="AC16" s="8">
        <f t="shared" si="0"/>
        <v>-37.098999999999997</v>
      </c>
      <c r="AE16" t="s">
        <v>22</v>
      </c>
      <c r="AF16">
        <v>1</v>
      </c>
      <c r="AG16">
        <v>0.05</v>
      </c>
      <c r="AH16">
        <v>-1.9E-2</v>
      </c>
      <c r="AI16">
        <v>0.56599999999999995</v>
      </c>
      <c r="AJ16">
        <v>-3.4049999999999998</v>
      </c>
      <c r="AK16">
        <v>-137</v>
      </c>
      <c r="AL16">
        <v>20</v>
      </c>
      <c r="AM16" s="8">
        <f t="shared" si="1"/>
        <v>-78.314999999999998</v>
      </c>
      <c r="AO16" t="s">
        <v>22</v>
      </c>
      <c r="AP16">
        <v>1</v>
      </c>
      <c r="AQ16">
        <v>0.05</v>
      </c>
      <c r="AR16">
        <v>-0.04</v>
      </c>
      <c r="AS16">
        <v>1.19</v>
      </c>
      <c r="AT16">
        <v>-3.3610000000000002</v>
      </c>
      <c r="AU16" s="8">
        <v>-106</v>
      </c>
      <c r="AV16">
        <v>23</v>
      </c>
      <c r="AW16" s="8">
        <f t="shared" si="2"/>
        <v>-77.303000000000011</v>
      </c>
    </row>
    <row r="17" spans="1:49" x14ac:dyDescent="0.25">
      <c r="A17" t="s">
        <v>23</v>
      </c>
      <c r="B17">
        <v>1</v>
      </c>
      <c r="C17">
        <v>0.05</v>
      </c>
      <c r="D17">
        <v>-5.8999999999999997E-2</v>
      </c>
      <c r="E17">
        <v>1.5569999999999999</v>
      </c>
      <c r="F17">
        <v>-3.8130000000000002</v>
      </c>
      <c r="G17">
        <v>-191</v>
      </c>
      <c r="H17">
        <v>23</v>
      </c>
      <c r="I17" s="8">
        <f t="shared" si="3"/>
        <v>-87.698999999999998</v>
      </c>
      <c r="K17" t="s">
        <v>23</v>
      </c>
      <c r="L17">
        <v>1</v>
      </c>
      <c r="M17">
        <v>0.05</v>
      </c>
      <c r="N17">
        <v>-5.7000000000000002E-2</v>
      </c>
      <c r="O17">
        <v>1.617</v>
      </c>
      <c r="P17">
        <v>-3.5470000000000002</v>
      </c>
      <c r="Q17">
        <v>-168</v>
      </c>
      <c r="R17">
        <v>23</v>
      </c>
      <c r="S17" s="8">
        <f t="shared" si="4"/>
        <v>-81.581000000000003</v>
      </c>
      <c r="U17" t="s">
        <v>23</v>
      </c>
      <c r="V17">
        <v>1</v>
      </c>
      <c r="W17">
        <v>0.05</v>
      </c>
      <c r="X17">
        <v>-1.4E-2</v>
      </c>
      <c r="Y17">
        <v>0.58799999999999997</v>
      </c>
      <c r="Z17">
        <v>-2.4569999999999999</v>
      </c>
      <c r="AA17">
        <v>-148</v>
      </c>
      <c r="AB17">
        <v>22</v>
      </c>
      <c r="AC17" s="8">
        <f t="shared" si="0"/>
        <v>-56.510999999999996</v>
      </c>
      <c r="AE17" t="s">
        <v>23</v>
      </c>
      <c r="AF17">
        <v>1</v>
      </c>
      <c r="AG17">
        <v>0.05</v>
      </c>
      <c r="AH17">
        <v>-3.5999999999999997E-2</v>
      </c>
      <c r="AI17">
        <v>0.95</v>
      </c>
      <c r="AJ17">
        <v>-3.7890000000000001</v>
      </c>
      <c r="AK17">
        <v>-174</v>
      </c>
      <c r="AL17">
        <v>22</v>
      </c>
      <c r="AM17" s="8">
        <f t="shared" si="1"/>
        <v>-87.147000000000006</v>
      </c>
      <c r="AO17" t="s">
        <v>23</v>
      </c>
      <c r="AP17">
        <v>1</v>
      </c>
      <c r="AQ17">
        <v>0.05</v>
      </c>
      <c r="AR17">
        <v>-0.10199999999999999</v>
      </c>
      <c r="AS17">
        <v>2.7130000000000001</v>
      </c>
      <c r="AT17">
        <v>-3.7469999999999999</v>
      </c>
      <c r="AU17" s="8">
        <v>-119</v>
      </c>
      <c r="AV17">
        <v>23</v>
      </c>
      <c r="AW17" s="8">
        <f t="shared" si="2"/>
        <v>-86.180999999999997</v>
      </c>
    </row>
    <row r="18" spans="1:49" x14ac:dyDescent="0.25">
      <c r="A18" t="s">
        <v>24</v>
      </c>
      <c r="B18">
        <v>1</v>
      </c>
      <c r="C18">
        <v>0.05</v>
      </c>
      <c r="D18">
        <v>-2.9000000000000001E-2</v>
      </c>
      <c r="E18">
        <v>0.76100000000000001</v>
      </c>
      <c r="F18">
        <v>-3.843</v>
      </c>
      <c r="G18">
        <v>-167</v>
      </c>
      <c r="H18">
        <v>23</v>
      </c>
      <c r="I18" s="8">
        <f t="shared" si="3"/>
        <v>-88.388999999999996</v>
      </c>
      <c r="K18" t="s">
        <v>24</v>
      </c>
      <c r="L18">
        <v>1</v>
      </c>
      <c r="M18">
        <v>0.05</v>
      </c>
      <c r="N18">
        <v>-0.03</v>
      </c>
      <c r="O18">
        <v>0.8</v>
      </c>
      <c r="P18">
        <v>-3.75</v>
      </c>
      <c r="Q18">
        <v>-169</v>
      </c>
      <c r="R18">
        <v>23</v>
      </c>
      <c r="S18" s="8">
        <f t="shared" si="4"/>
        <v>-86.25</v>
      </c>
      <c r="U18" t="s">
        <v>24</v>
      </c>
      <c r="V18">
        <v>1</v>
      </c>
      <c r="W18">
        <v>0.05</v>
      </c>
      <c r="X18">
        <v>-8.9999999999999993E-3</v>
      </c>
      <c r="Y18">
        <v>0.25800000000000001</v>
      </c>
      <c r="Z18">
        <v>-3.488</v>
      </c>
      <c r="AA18">
        <v>-131</v>
      </c>
      <c r="AB18">
        <v>23</v>
      </c>
      <c r="AC18" s="8">
        <f t="shared" si="0"/>
        <v>-80.224000000000004</v>
      </c>
      <c r="AE18" t="s">
        <v>24</v>
      </c>
      <c r="AF18">
        <v>1</v>
      </c>
      <c r="AG18">
        <v>0.05</v>
      </c>
      <c r="AH18">
        <v>-1.4999999999999999E-2</v>
      </c>
      <c r="AI18">
        <v>0.41399999999999998</v>
      </c>
      <c r="AJ18">
        <v>-3.7360000000000002</v>
      </c>
      <c r="AK18">
        <v>-112</v>
      </c>
      <c r="AL18">
        <v>22</v>
      </c>
      <c r="AM18" s="8">
        <f t="shared" si="1"/>
        <v>-85.928000000000011</v>
      </c>
      <c r="AO18" t="s">
        <v>24</v>
      </c>
      <c r="AP18">
        <v>1</v>
      </c>
      <c r="AQ18">
        <v>0.05</v>
      </c>
      <c r="AR18">
        <v>-4.1000000000000002E-2</v>
      </c>
      <c r="AS18">
        <v>1.3109999999999999</v>
      </c>
      <c r="AT18">
        <v>-3.1589999999999998</v>
      </c>
      <c r="AU18" s="8">
        <v>-105</v>
      </c>
      <c r="AV18">
        <v>23</v>
      </c>
      <c r="AW18" s="8">
        <f t="shared" si="2"/>
        <v>-72.656999999999996</v>
      </c>
    </row>
    <row r="19" spans="1:49" x14ac:dyDescent="0.25">
      <c r="A19" t="s">
        <v>25</v>
      </c>
      <c r="B19">
        <v>1</v>
      </c>
      <c r="C19">
        <v>0.05</v>
      </c>
      <c r="D19">
        <v>-0.373</v>
      </c>
      <c r="E19">
        <v>7.9740000000000002</v>
      </c>
      <c r="F19">
        <v>-4.6710000000000003</v>
      </c>
      <c r="G19">
        <v>-177</v>
      </c>
      <c r="H19">
        <v>22</v>
      </c>
      <c r="I19" s="8">
        <f t="shared" si="3"/>
        <v>-107.43300000000001</v>
      </c>
      <c r="K19" t="s">
        <v>25</v>
      </c>
      <c r="L19">
        <v>1</v>
      </c>
      <c r="M19">
        <v>0.05</v>
      </c>
      <c r="N19">
        <v>-0.39300000000000002</v>
      </c>
      <c r="O19">
        <v>8.5329999999999995</v>
      </c>
      <c r="P19">
        <v>-4.609</v>
      </c>
      <c r="Q19">
        <v>-178</v>
      </c>
      <c r="R19">
        <v>22</v>
      </c>
      <c r="S19" s="8">
        <f t="shared" si="4"/>
        <v>-106.00700000000001</v>
      </c>
      <c r="U19" t="s">
        <v>25</v>
      </c>
      <c r="V19">
        <v>1</v>
      </c>
      <c r="W19">
        <v>0.05</v>
      </c>
      <c r="X19">
        <v>-0.29799999999999999</v>
      </c>
      <c r="Y19">
        <v>6.3079999999999998</v>
      </c>
      <c r="Z19">
        <v>-4.7240000000000002</v>
      </c>
      <c r="AA19">
        <v>-146</v>
      </c>
      <c r="AB19">
        <v>21</v>
      </c>
      <c r="AC19" s="8">
        <f t="shared" si="0"/>
        <v>-108.652</v>
      </c>
      <c r="AE19" t="s">
        <v>25</v>
      </c>
      <c r="AF19">
        <v>1</v>
      </c>
      <c r="AG19">
        <v>0.05</v>
      </c>
      <c r="AH19">
        <v>-0.34</v>
      </c>
      <c r="AI19">
        <v>6.98</v>
      </c>
      <c r="AJ19">
        <v>-4.8710000000000004</v>
      </c>
      <c r="AK19">
        <v>-191</v>
      </c>
      <c r="AL19">
        <v>23</v>
      </c>
      <c r="AM19" s="8">
        <f t="shared" si="1"/>
        <v>-112.03300000000002</v>
      </c>
      <c r="AO19" t="s">
        <v>25</v>
      </c>
      <c r="AP19">
        <v>1</v>
      </c>
      <c r="AQ19">
        <v>0.05</v>
      </c>
      <c r="AR19">
        <v>-0.38700000000000001</v>
      </c>
      <c r="AS19">
        <v>8.51</v>
      </c>
      <c r="AT19">
        <v>-4.5439999999999996</v>
      </c>
      <c r="AU19" s="8">
        <v>-140</v>
      </c>
      <c r="AV19">
        <v>21</v>
      </c>
      <c r="AW19" s="8">
        <f t="shared" si="2"/>
        <v>-104.51199999999999</v>
      </c>
    </row>
    <row r="20" spans="1:49" x14ac:dyDescent="0.25">
      <c r="A20" t="s">
        <v>26</v>
      </c>
      <c r="B20">
        <v>1</v>
      </c>
      <c r="C20">
        <v>0.05</v>
      </c>
      <c r="D20">
        <v>-0.13100000000000001</v>
      </c>
      <c r="E20">
        <v>3.8679999999999999</v>
      </c>
      <c r="F20">
        <v>-3.387</v>
      </c>
      <c r="G20">
        <v>-103</v>
      </c>
      <c r="H20">
        <v>22</v>
      </c>
      <c r="I20" s="8">
        <f t="shared" si="3"/>
        <v>-77.900999999999996</v>
      </c>
      <c r="K20" t="s">
        <v>26</v>
      </c>
      <c r="L20">
        <v>0</v>
      </c>
      <c r="M20">
        <v>0.05</v>
      </c>
      <c r="N20">
        <v>-5.8999999999999997E-2</v>
      </c>
      <c r="O20">
        <v>2.089</v>
      </c>
      <c r="P20">
        <v>-2.8450000000000002</v>
      </c>
      <c r="Q20">
        <v>-56</v>
      </c>
      <c r="R20">
        <v>20</v>
      </c>
      <c r="S20" s="8">
        <f t="shared" si="4"/>
        <v>-65.435000000000002</v>
      </c>
      <c r="U20" t="s">
        <v>26</v>
      </c>
      <c r="V20">
        <v>0</v>
      </c>
      <c r="W20">
        <v>0.05</v>
      </c>
      <c r="X20">
        <v>-1.7000000000000001E-2</v>
      </c>
      <c r="Y20">
        <v>1.1719999999999999</v>
      </c>
      <c r="Z20">
        <v>-1.4930000000000001</v>
      </c>
      <c r="AA20">
        <v>-22</v>
      </c>
      <c r="AB20">
        <v>20</v>
      </c>
      <c r="AC20" s="8">
        <f t="shared" si="0"/>
        <v>-34.339000000000006</v>
      </c>
      <c r="AE20" t="s">
        <v>26</v>
      </c>
      <c r="AF20">
        <v>0</v>
      </c>
      <c r="AG20">
        <v>0.05</v>
      </c>
      <c r="AH20">
        <v>-3.7999999999999999E-2</v>
      </c>
      <c r="AI20">
        <v>2.0350000000000001</v>
      </c>
      <c r="AJ20">
        <v>-1.8879999999999999</v>
      </c>
      <c r="AK20">
        <v>-27</v>
      </c>
      <c r="AL20">
        <v>20</v>
      </c>
      <c r="AM20" s="8">
        <f t="shared" si="1"/>
        <v>-43.423999999999999</v>
      </c>
      <c r="AO20" t="s">
        <v>26</v>
      </c>
      <c r="AP20">
        <v>1</v>
      </c>
      <c r="AQ20">
        <v>0.05</v>
      </c>
      <c r="AR20">
        <v>-0.312</v>
      </c>
      <c r="AS20">
        <v>7.9889999999999999</v>
      </c>
      <c r="AT20">
        <v>-3.91</v>
      </c>
      <c r="AU20" s="8">
        <v>-124</v>
      </c>
      <c r="AV20">
        <v>21</v>
      </c>
      <c r="AW20" s="8">
        <f t="shared" si="2"/>
        <v>-89.93</v>
      </c>
    </row>
    <row r="21" spans="1:49" x14ac:dyDescent="0.25">
      <c r="A21" t="s">
        <v>27</v>
      </c>
      <c r="B21">
        <v>1</v>
      </c>
      <c r="C21">
        <v>0.05</v>
      </c>
      <c r="D21">
        <v>-2.5000000000000001E-2</v>
      </c>
      <c r="E21">
        <v>0.71199999999999997</v>
      </c>
      <c r="F21">
        <v>-3.5649999999999999</v>
      </c>
      <c r="G21">
        <v>-128</v>
      </c>
      <c r="H21">
        <v>20</v>
      </c>
      <c r="I21" s="8">
        <f t="shared" si="3"/>
        <v>-81.995000000000005</v>
      </c>
      <c r="K21" t="s">
        <v>27</v>
      </c>
      <c r="L21">
        <v>1</v>
      </c>
      <c r="M21">
        <v>0.05</v>
      </c>
      <c r="N21">
        <v>-2.7E-2</v>
      </c>
      <c r="O21">
        <v>0.755</v>
      </c>
      <c r="P21">
        <v>-3.6139999999999999</v>
      </c>
      <c r="Q21">
        <v>-122</v>
      </c>
      <c r="R21">
        <v>20</v>
      </c>
      <c r="S21" s="8">
        <f t="shared" si="4"/>
        <v>-83.122</v>
      </c>
      <c r="U21" t="s">
        <v>27</v>
      </c>
      <c r="V21">
        <v>1</v>
      </c>
      <c r="W21">
        <v>0.05</v>
      </c>
      <c r="X21">
        <v>-1.7000000000000001E-2</v>
      </c>
      <c r="Y21">
        <v>0.46700000000000003</v>
      </c>
      <c r="Z21">
        <v>-3.5710000000000002</v>
      </c>
      <c r="AA21">
        <v>-106</v>
      </c>
      <c r="AB21">
        <v>19</v>
      </c>
      <c r="AC21" s="8">
        <f t="shared" si="0"/>
        <v>-82.13300000000001</v>
      </c>
      <c r="AE21" t="s">
        <v>27</v>
      </c>
      <c r="AF21">
        <v>1</v>
      </c>
      <c r="AG21">
        <v>0.05</v>
      </c>
      <c r="AH21">
        <v>-2.4E-2</v>
      </c>
      <c r="AI21">
        <v>0.66100000000000003</v>
      </c>
      <c r="AJ21">
        <v>-3.6970000000000001</v>
      </c>
      <c r="AK21">
        <v>-131</v>
      </c>
      <c r="AL21">
        <v>20</v>
      </c>
      <c r="AM21" s="8">
        <f t="shared" si="1"/>
        <v>-85.031000000000006</v>
      </c>
      <c r="AO21" t="s">
        <v>27</v>
      </c>
      <c r="AP21">
        <v>1</v>
      </c>
      <c r="AQ21">
        <v>0.05</v>
      </c>
      <c r="AR21">
        <v>-2.3E-2</v>
      </c>
      <c r="AS21">
        <v>0.77700000000000002</v>
      </c>
      <c r="AT21">
        <v>-3.004</v>
      </c>
      <c r="AU21" s="8">
        <v>-85</v>
      </c>
      <c r="AV21">
        <v>20</v>
      </c>
      <c r="AW21" s="8">
        <f t="shared" si="2"/>
        <v>-69.091999999999999</v>
      </c>
    </row>
    <row r="22" spans="1:49" x14ac:dyDescent="0.25">
      <c r="A22" t="s">
        <v>28</v>
      </c>
      <c r="B22">
        <v>1</v>
      </c>
      <c r="C22">
        <v>0.05</v>
      </c>
      <c r="D22">
        <v>-0.114</v>
      </c>
      <c r="E22">
        <v>2.4550000000000001</v>
      </c>
      <c r="F22">
        <v>-4.657</v>
      </c>
      <c r="G22">
        <v>-144</v>
      </c>
      <c r="H22">
        <v>20</v>
      </c>
      <c r="I22" s="8">
        <f t="shared" si="3"/>
        <v>-107.111</v>
      </c>
      <c r="K22" t="s">
        <v>28</v>
      </c>
      <c r="L22">
        <v>1</v>
      </c>
      <c r="M22">
        <v>0.05</v>
      </c>
      <c r="N22">
        <v>-0.125</v>
      </c>
      <c r="O22">
        <v>2.6749999999999998</v>
      </c>
      <c r="P22">
        <v>-4.673</v>
      </c>
      <c r="Q22">
        <v>-144</v>
      </c>
      <c r="R22">
        <v>20</v>
      </c>
      <c r="S22" s="8">
        <f t="shared" si="4"/>
        <v>-107.479</v>
      </c>
      <c r="U22" t="s">
        <v>28</v>
      </c>
      <c r="V22">
        <v>1</v>
      </c>
      <c r="W22">
        <v>0.05</v>
      </c>
      <c r="X22">
        <v>-7.9000000000000001E-2</v>
      </c>
      <c r="Y22">
        <v>1.6759999999999999</v>
      </c>
      <c r="Z22">
        <v>-4.7270000000000003</v>
      </c>
      <c r="AA22">
        <v>-113</v>
      </c>
      <c r="AB22">
        <v>19</v>
      </c>
      <c r="AC22" s="8">
        <f t="shared" si="0"/>
        <v>-108.721</v>
      </c>
      <c r="AE22" t="s">
        <v>28</v>
      </c>
      <c r="AF22">
        <v>1</v>
      </c>
      <c r="AG22">
        <v>0.05</v>
      </c>
      <c r="AH22">
        <v>-0.10199999999999999</v>
      </c>
      <c r="AI22">
        <v>2.09</v>
      </c>
      <c r="AJ22">
        <v>-4.88</v>
      </c>
      <c r="AK22">
        <v>-115</v>
      </c>
      <c r="AL22">
        <v>19</v>
      </c>
      <c r="AM22" s="8">
        <f t="shared" si="1"/>
        <v>-112.24</v>
      </c>
      <c r="AO22" t="s">
        <v>28</v>
      </c>
      <c r="AP22">
        <v>1</v>
      </c>
      <c r="AQ22">
        <v>0.05</v>
      </c>
      <c r="AR22">
        <v>-0.17399999999999999</v>
      </c>
      <c r="AS22">
        <v>3.742</v>
      </c>
      <c r="AT22">
        <v>-4.6459999999999999</v>
      </c>
      <c r="AU22" s="8">
        <v>-115</v>
      </c>
      <c r="AV22">
        <v>18</v>
      </c>
      <c r="AW22" s="8">
        <f t="shared" si="2"/>
        <v>-106.858</v>
      </c>
    </row>
    <row r="23" spans="1:49" x14ac:dyDescent="0.25">
      <c r="A23" t="s">
        <v>29</v>
      </c>
      <c r="B23">
        <v>1</v>
      </c>
      <c r="C23">
        <v>0.05</v>
      </c>
      <c r="D23">
        <v>-7.6999999999999999E-2</v>
      </c>
      <c r="E23">
        <v>1.92</v>
      </c>
      <c r="F23">
        <v>-3.9950000000000001</v>
      </c>
      <c r="G23">
        <v>-188</v>
      </c>
      <c r="H23">
        <v>23</v>
      </c>
      <c r="I23" s="8">
        <f t="shared" si="3"/>
        <v>-91.885000000000005</v>
      </c>
      <c r="K23" t="s">
        <v>29</v>
      </c>
      <c r="L23">
        <v>1</v>
      </c>
      <c r="M23">
        <v>0.05</v>
      </c>
      <c r="N23">
        <v>-7.3999999999999996E-2</v>
      </c>
      <c r="O23">
        <v>1.77</v>
      </c>
      <c r="P23">
        <v>-4.1970000000000001</v>
      </c>
      <c r="Q23">
        <v>-190</v>
      </c>
      <c r="R23">
        <v>23</v>
      </c>
      <c r="S23" s="8">
        <f t="shared" si="4"/>
        <v>-96.531000000000006</v>
      </c>
      <c r="U23" t="s">
        <v>29</v>
      </c>
      <c r="V23">
        <v>1</v>
      </c>
      <c r="W23">
        <v>0.05</v>
      </c>
      <c r="X23">
        <v>-0.05</v>
      </c>
      <c r="Y23">
        <v>1.1599999999999999</v>
      </c>
      <c r="Z23">
        <v>-4.3099999999999996</v>
      </c>
      <c r="AA23">
        <v>-173</v>
      </c>
      <c r="AB23">
        <v>23</v>
      </c>
      <c r="AC23" s="8">
        <f t="shared" si="0"/>
        <v>-99.13</v>
      </c>
      <c r="AE23" t="s">
        <v>29</v>
      </c>
      <c r="AF23">
        <v>1</v>
      </c>
      <c r="AG23">
        <v>0.05</v>
      </c>
      <c r="AH23">
        <v>-7.3999999999999996E-2</v>
      </c>
      <c r="AI23">
        <v>1.637</v>
      </c>
      <c r="AJ23">
        <v>-4.4980000000000002</v>
      </c>
      <c r="AK23">
        <v>-154</v>
      </c>
      <c r="AL23">
        <v>22</v>
      </c>
      <c r="AM23" s="8">
        <f t="shared" si="1"/>
        <v>-103.45400000000001</v>
      </c>
      <c r="AO23" t="s">
        <v>29</v>
      </c>
      <c r="AP23">
        <v>1</v>
      </c>
      <c r="AQ23">
        <v>0.05</v>
      </c>
      <c r="AR23">
        <v>-9.1999999999999998E-2</v>
      </c>
      <c r="AS23">
        <v>2.536</v>
      </c>
      <c r="AT23">
        <v>-3.6280000000000001</v>
      </c>
      <c r="AU23" s="8">
        <v>-168</v>
      </c>
      <c r="AV23">
        <v>23</v>
      </c>
      <c r="AW23" s="8">
        <f t="shared" si="2"/>
        <v>-83.444000000000003</v>
      </c>
    </row>
    <row r="24" spans="1:49" x14ac:dyDescent="0.25">
      <c r="A24" t="s">
        <v>30</v>
      </c>
      <c r="B24">
        <v>1</v>
      </c>
      <c r="C24">
        <v>0.05</v>
      </c>
      <c r="D24">
        <v>-2.5999999999999999E-2</v>
      </c>
      <c r="E24">
        <v>0.88300000000000001</v>
      </c>
      <c r="F24">
        <v>-2.9449999999999998</v>
      </c>
      <c r="G24">
        <v>-100</v>
      </c>
      <c r="H24">
        <v>21</v>
      </c>
      <c r="I24" s="8">
        <f t="shared" si="3"/>
        <v>-67.734999999999999</v>
      </c>
      <c r="K24" t="s">
        <v>30</v>
      </c>
      <c r="L24">
        <v>0</v>
      </c>
      <c r="M24">
        <v>0.05</v>
      </c>
      <c r="N24">
        <v>-2.1000000000000001E-2</v>
      </c>
      <c r="O24">
        <v>0.79500000000000004</v>
      </c>
      <c r="P24">
        <v>-2.629</v>
      </c>
      <c r="Q24">
        <v>-55</v>
      </c>
      <c r="R24">
        <v>20</v>
      </c>
      <c r="S24" s="8">
        <f t="shared" si="4"/>
        <v>-60.466999999999999</v>
      </c>
      <c r="U24" t="s">
        <v>30</v>
      </c>
      <c r="V24">
        <v>1</v>
      </c>
      <c r="W24">
        <v>0.05</v>
      </c>
      <c r="X24">
        <v>-1.9E-2</v>
      </c>
      <c r="Y24">
        <v>0.73899999999999999</v>
      </c>
      <c r="Z24">
        <v>-2.6230000000000002</v>
      </c>
      <c r="AA24">
        <v>-91</v>
      </c>
      <c r="AB24">
        <v>22</v>
      </c>
      <c r="AC24" s="8">
        <f t="shared" si="0"/>
        <v>-60.329000000000008</v>
      </c>
      <c r="AE24" t="s">
        <v>30</v>
      </c>
      <c r="AF24">
        <v>1</v>
      </c>
      <c r="AG24">
        <v>0.05</v>
      </c>
      <c r="AH24">
        <v>-2.5000000000000001E-2</v>
      </c>
      <c r="AI24">
        <v>0.81</v>
      </c>
      <c r="AJ24">
        <v>-3.0859999999999999</v>
      </c>
      <c r="AK24">
        <v>-100</v>
      </c>
      <c r="AL24">
        <v>22</v>
      </c>
      <c r="AM24" s="8">
        <f t="shared" si="1"/>
        <v>-70.977999999999994</v>
      </c>
      <c r="AO24" t="s">
        <v>30</v>
      </c>
      <c r="AP24">
        <v>1</v>
      </c>
      <c r="AQ24">
        <v>0.05</v>
      </c>
      <c r="AR24">
        <v>-4.5999999999999999E-2</v>
      </c>
      <c r="AS24">
        <v>1.45</v>
      </c>
      <c r="AT24">
        <v>-3.153</v>
      </c>
      <c r="AU24" s="8">
        <v>-55</v>
      </c>
      <c r="AV24">
        <v>18</v>
      </c>
      <c r="AW24" s="8">
        <f t="shared" si="2"/>
        <v>-72.519000000000005</v>
      </c>
    </row>
    <row r="25" spans="1:49" x14ac:dyDescent="0.25">
      <c r="A25" t="s">
        <v>31</v>
      </c>
      <c r="B25">
        <v>1</v>
      </c>
      <c r="C25">
        <v>0.05</v>
      </c>
      <c r="D25">
        <v>-9.1999999999999998E-2</v>
      </c>
      <c r="E25">
        <v>2.109</v>
      </c>
      <c r="F25">
        <v>-4.3620000000000001</v>
      </c>
      <c r="G25">
        <v>-215</v>
      </c>
      <c r="H25">
        <v>22</v>
      </c>
      <c r="I25" s="8">
        <f t="shared" si="3"/>
        <v>-100.32600000000001</v>
      </c>
      <c r="K25" t="s">
        <v>31</v>
      </c>
      <c r="L25">
        <v>1</v>
      </c>
      <c r="M25">
        <v>0.05</v>
      </c>
      <c r="N25">
        <v>-6.7000000000000004E-2</v>
      </c>
      <c r="O25">
        <v>1.623</v>
      </c>
      <c r="P25">
        <v>-4.1070000000000002</v>
      </c>
      <c r="Q25">
        <v>-150</v>
      </c>
      <c r="R25">
        <v>21</v>
      </c>
      <c r="S25" s="8">
        <f t="shared" si="4"/>
        <v>-94.460999999999999</v>
      </c>
      <c r="U25" t="s">
        <v>31</v>
      </c>
      <c r="V25">
        <v>1</v>
      </c>
      <c r="W25">
        <v>0.05</v>
      </c>
      <c r="X25">
        <v>-0.05</v>
      </c>
      <c r="Y25">
        <v>1.25</v>
      </c>
      <c r="Z25">
        <v>-4</v>
      </c>
      <c r="AA25">
        <v>-197</v>
      </c>
      <c r="AB25">
        <v>22</v>
      </c>
      <c r="AC25" s="8">
        <f t="shared" si="0"/>
        <v>-92</v>
      </c>
      <c r="AE25" t="s">
        <v>31</v>
      </c>
      <c r="AF25">
        <v>1</v>
      </c>
      <c r="AG25">
        <v>0.05</v>
      </c>
      <c r="AH25">
        <v>-8.6999999999999994E-2</v>
      </c>
      <c r="AI25">
        <v>1.867</v>
      </c>
      <c r="AJ25">
        <v>-4.6669999999999998</v>
      </c>
      <c r="AK25">
        <v>-157</v>
      </c>
      <c r="AL25">
        <v>20</v>
      </c>
      <c r="AM25" s="8">
        <f t="shared" si="1"/>
        <v>-107.34099999999999</v>
      </c>
      <c r="AO25" t="s">
        <v>31</v>
      </c>
      <c r="AP25">
        <v>1</v>
      </c>
      <c r="AQ25">
        <v>0.05</v>
      </c>
      <c r="AR25">
        <v>-0.14499999999999999</v>
      </c>
      <c r="AS25">
        <v>3.0550000000000002</v>
      </c>
      <c r="AT25">
        <v>-4.7460000000000004</v>
      </c>
      <c r="AU25" s="8">
        <v>-183</v>
      </c>
      <c r="AV25">
        <v>22</v>
      </c>
      <c r="AW25" s="8">
        <f t="shared" si="2"/>
        <v>-109.15800000000002</v>
      </c>
    </row>
    <row r="26" spans="1:49" x14ac:dyDescent="0.25">
      <c r="A26" t="s">
        <v>33</v>
      </c>
      <c r="B26">
        <v>1</v>
      </c>
      <c r="C26">
        <v>0.05</v>
      </c>
      <c r="D26">
        <v>-1.7000000000000001E-2</v>
      </c>
      <c r="E26">
        <v>0.39900000000000002</v>
      </c>
      <c r="F26">
        <v>-4.3280000000000003</v>
      </c>
      <c r="G26">
        <v>-172</v>
      </c>
      <c r="H26">
        <v>23</v>
      </c>
      <c r="I26" s="8">
        <f t="shared" si="3"/>
        <v>-99.544000000000011</v>
      </c>
      <c r="K26" t="s">
        <v>111</v>
      </c>
      <c r="L26">
        <v>1</v>
      </c>
      <c r="M26">
        <v>0.05</v>
      </c>
      <c r="N26">
        <v>-2.1000000000000001E-2</v>
      </c>
      <c r="O26">
        <v>0.499</v>
      </c>
      <c r="P26">
        <v>-4.149</v>
      </c>
      <c r="Q26">
        <v>-174</v>
      </c>
      <c r="R26">
        <v>23</v>
      </c>
      <c r="S26" s="8">
        <f t="shared" si="4"/>
        <v>-95.427000000000007</v>
      </c>
      <c r="U26" t="s">
        <v>111</v>
      </c>
      <c r="V26">
        <v>1</v>
      </c>
      <c r="W26">
        <v>0.05</v>
      </c>
      <c r="X26">
        <v>-1.2999999999999999E-2</v>
      </c>
      <c r="Y26">
        <v>0.32400000000000001</v>
      </c>
      <c r="Z26">
        <v>-3.9649999999999999</v>
      </c>
      <c r="AA26">
        <v>-142</v>
      </c>
      <c r="AB26">
        <v>23</v>
      </c>
      <c r="AC26" s="8">
        <f t="shared" si="0"/>
        <v>-91.194999999999993</v>
      </c>
      <c r="AE26" t="s">
        <v>111</v>
      </c>
      <c r="AF26">
        <v>1</v>
      </c>
      <c r="AG26">
        <v>0.05</v>
      </c>
      <c r="AH26">
        <v>-1.2E-2</v>
      </c>
      <c r="AI26">
        <v>0.25600000000000001</v>
      </c>
      <c r="AJ26">
        <v>-4.6340000000000003</v>
      </c>
      <c r="AK26">
        <v>-186</v>
      </c>
      <c r="AL26">
        <v>23</v>
      </c>
      <c r="AM26" s="8">
        <f t="shared" si="1"/>
        <v>-106.58200000000001</v>
      </c>
      <c r="AO26" t="s">
        <v>111</v>
      </c>
      <c r="AP26">
        <v>1</v>
      </c>
      <c r="AQ26">
        <v>0.05</v>
      </c>
      <c r="AR26">
        <v>-0.02</v>
      </c>
      <c r="AS26">
        <v>0.44500000000000001</v>
      </c>
      <c r="AT26">
        <v>-4.5990000000000002</v>
      </c>
      <c r="AU26" s="8">
        <v>-144</v>
      </c>
      <c r="AV26">
        <v>23</v>
      </c>
      <c r="AW26" s="8">
        <f t="shared" si="2"/>
        <v>-105.777</v>
      </c>
    </row>
    <row r="27" spans="1:49" x14ac:dyDescent="0.25">
      <c r="A27" t="s">
        <v>34</v>
      </c>
      <c r="B27">
        <v>1</v>
      </c>
      <c r="C27">
        <v>0.05</v>
      </c>
      <c r="D27">
        <v>-7.0000000000000001E-3</v>
      </c>
      <c r="E27">
        <v>0.18</v>
      </c>
      <c r="F27">
        <v>-3.6749999999999998</v>
      </c>
      <c r="G27">
        <v>-171</v>
      </c>
      <c r="H27">
        <v>23</v>
      </c>
      <c r="I27" s="8">
        <f t="shared" si="3"/>
        <v>-84.524999999999991</v>
      </c>
      <c r="K27" t="s">
        <v>34</v>
      </c>
      <c r="L27">
        <v>1</v>
      </c>
      <c r="M27">
        <v>0.05</v>
      </c>
      <c r="N27">
        <v>-7.0000000000000001E-3</v>
      </c>
      <c r="O27">
        <v>0.187</v>
      </c>
      <c r="P27">
        <v>-3.9329999999999998</v>
      </c>
      <c r="Q27">
        <v>-151</v>
      </c>
      <c r="R27">
        <v>23</v>
      </c>
      <c r="S27" s="8">
        <f t="shared" si="4"/>
        <v>-90.459000000000003</v>
      </c>
      <c r="U27" t="s">
        <v>34</v>
      </c>
      <c r="V27">
        <v>1</v>
      </c>
      <c r="W27">
        <v>0.05</v>
      </c>
      <c r="X27">
        <v>-2E-3</v>
      </c>
      <c r="Y27">
        <v>6.8000000000000005E-2</v>
      </c>
      <c r="Z27">
        <v>-2.4390000000000001</v>
      </c>
      <c r="AA27">
        <v>-72</v>
      </c>
      <c r="AB27">
        <v>22</v>
      </c>
      <c r="AC27" s="8">
        <f t="shared" si="0"/>
        <v>-56.097000000000001</v>
      </c>
      <c r="AE27" t="s">
        <v>34</v>
      </c>
      <c r="AF27">
        <v>1</v>
      </c>
      <c r="AG27">
        <v>0.05</v>
      </c>
      <c r="AH27">
        <v>-4.0000000000000001E-3</v>
      </c>
      <c r="AI27">
        <v>9.2999999999999999E-2</v>
      </c>
      <c r="AJ27">
        <v>-3.9220000000000002</v>
      </c>
      <c r="AK27">
        <v>-129</v>
      </c>
      <c r="AL27">
        <v>23</v>
      </c>
      <c r="AM27" s="8">
        <f t="shared" si="1"/>
        <v>-90.206000000000003</v>
      </c>
      <c r="AO27" t="s">
        <v>34</v>
      </c>
      <c r="AP27">
        <v>1</v>
      </c>
      <c r="AQ27">
        <v>0.05</v>
      </c>
      <c r="AR27">
        <v>-1.2E-2</v>
      </c>
      <c r="AS27">
        <v>0.30399999999999999</v>
      </c>
      <c r="AT27">
        <v>-3.8919999999999999</v>
      </c>
      <c r="AU27" s="8">
        <v>-113</v>
      </c>
      <c r="AV27">
        <v>23</v>
      </c>
      <c r="AW27" s="8">
        <f t="shared" si="2"/>
        <v>-89.515999999999991</v>
      </c>
    </row>
    <row r="28" spans="1:49" ht="14.25" customHeight="1" x14ac:dyDescent="0.25">
      <c r="A28" t="s">
        <v>35</v>
      </c>
      <c r="B28">
        <v>1</v>
      </c>
      <c r="C28">
        <v>0.05</v>
      </c>
      <c r="D28">
        <v>-4.0000000000000001E-3</v>
      </c>
      <c r="E28">
        <v>0.123</v>
      </c>
      <c r="F28">
        <v>-3.5430000000000001</v>
      </c>
      <c r="G28">
        <v>-128</v>
      </c>
      <c r="H28">
        <v>23</v>
      </c>
      <c r="I28" s="8">
        <f t="shared" si="3"/>
        <v>-81.489000000000004</v>
      </c>
      <c r="K28" t="s">
        <v>35</v>
      </c>
      <c r="L28">
        <v>1</v>
      </c>
      <c r="M28">
        <v>0.05</v>
      </c>
      <c r="N28">
        <v>-5.0000000000000001E-3</v>
      </c>
      <c r="O28">
        <v>0.13500000000000001</v>
      </c>
      <c r="P28">
        <v>-4.0540000000000003</v>
      </c>
      <c r="Q28">
        <v>-136</v>
      </c>
      <c r="R28">
        <v>23</v>
      </c>
      <c r="S28" s="8">
        <f t="shared" si="4"/>
        <v>-93.242000000000004</v>
      </c>
      <c r="U28" t="s">
        <v>35</v>
      </c>
      <c r="V28">
        <v>0</v>
      </c>
      <c r="W28">
        <v>0.05</v>
      </c>
      <c r="X28">
        <v>-1E-3</v>
      </c>
      <c r="Y28">
        <v>6.6000000000000003E-2</v>
      </c>
      <c r="Z28">
        <v>-1.5149999999999999</v>
      </c>
      <c r="AA28">
        <v>-54</v>
      </c>
      <c r="AB28">
        <v>23</v>
      </c>
      <c r="AC28" s="8">
        <f t="shared" si="0"/>
        <v>-34.844999999999999</v>
      </c>
      <c r="AE28" t="s">
        <v>35</v>
      </c>
      <c r="AF28">
        <v>0</v>
      </c>
      <c r="AG28">
        <v>0.05</v>
      </c>
      <c r="AH28">
        <v>-2E-3</v>
      </c>
      <c r="AI28">
        <v>0.06</v>
      </c>
      <c r="AJ28">
        <v>-2.778</v>
      </c>
      <c r="AK28">
        <v>-58</v>
      </c>
      <c r="AL28">
        <v>23</v>
      </c>
      <c r="AM28" s="8">
        <f t="shared" si="1"/>
        <v>-63.893999999999998</v>
      </c>
      <c r="AO28" t="s">
        <v>35</v>
      </c>
      <c r="AP28">
        <v>1</v>
      </c>
      <c r="AQ28">
        <v>0.05</v>
      </c>
      <c r="AR28">
        <v>-7.0000000000000001E-3</v>
      </c>
      <c r="AS28">
        <v>0.16400000000000001</v>
      </c>
      <c r="AT28">
        <v>-4.1829999999999998</v>
      </c>
      <c r="AU28" s="8">
        <v>-140</v>
      </c>
      <c r="AV28">
        <v>23</v>
      </c>
      <c r="AW28" s="8">
        <f t="shared" si="2"/>
        <v>-96.209000000000003</v>
      </c>
    </row>
    <row r="29" spans="1:49" x14ac:dyDescent="0.25">
      <c r="A29" t="s">
        <v>36</v>
      </c>
      <c r="B29">
        <v>1</v>
      </c>
      <c r="C29">
        <v>0.05</v>
      </c>
      <c r="D29">
        <v>-6.0000000000000001E-3</v>
      </c>
      <c r="E29">
        <v>0.193</v>
      </c>
      <c r="F29">
        <v>-2.88</v>
      </c>
      <c r="G29">
        <v>-144</v>
      </c>
      <c r="H29">
        <v>22</v>
      </c>
      <c r="I29" s="8">
        <f t="shared" si="3"/>
        <v>-66.239999999999995</v>
      </c>
      <c r="K29" t="s">
        <v>36</v>
      </c>
      <c r="L29">
        <v>0</v>
      </c>
      <c r="M29">
        <v>0.05</v>
      </c>
      <c r="N29">
        <v>-2E-3</v>
      </c>
      <c r="O29">
        <v>0.18</v>
      </c>
      <c r="P29">
        <v>-1.389</v>
      </c>
      <c r="Q29">
        <v>-47</v>
      </c>
      <c r="R29">
        <v>22</v>
      </c>
      <c r="S29" s="8">
        <f t="shared" si="4"/>
        <v>-31.946999999999999</v>
      </c>
      <c r="U29" t="s">
        <v>36</v>
      </c>
      <c r="V29">
        <v>0</v>
      </c>
      <c r="W29">
        <v>0.05</v>
      </c>
      <c r="X29">
        <v>0</v>
      </c>
      <c r="Y29">
        <v>0.06</v>
      </c>
      <c r="Z29">
        <v>0</v>
      </c>
      <c r="AA29">
        <v>-22</v>
      </c>
      <c r="AB29">
        <v>22</v>
      </c>
      <c r="AC29" s="8">
        <f t="shared" si="0"/>
        <v>0</v>
      </c>
      <c r="AE29" t="s">
        <v>36</v>
      </c>
      <c r="AF29">
        <v>0</v>
      </c>
      <c r="AG29">
        <v>0.05</v>
      </c>
      <c r="AH29">
        <v>-1E-3</v>
      </c>
      <c r="AI29">
        <v>7.4999999999999997E-2</v>
      </c>
      <c r="AJ29">
        <v>-0.89300000000000002</v>
      </c>
      <c r="AK29">
        <v>-32</v>
      </c>
      <c r="AL29">
        <v>22</v>
      </c>
      <c r="AM29" s="8">
        <f t="shared" si="1"/>
        <v>-20.539000000000001</v>
      </c>
      <c r="AO29" t="s">
        <v>36</v>
      </c>
      <c r="AP29">
        <v>1</v>
      </c>
      <c r="AQ29">
        <v>0.05</v>
      </c>
      <c r="AR29">
        <v>-1.9E-2</v>
      </c>
      <c r="AS29">
        <v>0.48799999999999999</v>
      </c>
      <c r="AT29">
        <v>-3.9860000000000002</v>
      </c>
      <c r="AU29" s="8">
        <v>-164</v>
      </c>
      <c r="AV29">
        <v>22</v>
      </c>
      <c r="AW29" s="8">
        <f t="shared" si="2"/>
        <v>-91.678000000000011</v>
      </c>
    </row>
    <row r="30" spans="1:49" x14ac:dyDescent="0.25">
      <c r="A30" t="s">
        <v>37</v>
      </c>
      <c r="B30">
        <v>1</v>
      </c>
      <c r="C30">
        <v>0.05</v>
      </c>
      <c r="D30">
        <v>-0.16400000000000001</v>
      </c>
      <c r="E30">
        <v>4.6719999999999997</v>
      </c>
      <c r="F30">
        <v>-3.5049999999999999</v>
      </c>
      <c r="G30">
        <v>-178</v>
      </c>
      <c r="H30">
        <v>21</v>
      </c>
      <c r="I30" s="8">
        <f t="shared" si="3"/>
        <v>-80.614999999999995</v>
      </c>
      <c r="K30" t="s">
        <v>37</v>
      </c>
      <c r="L30">
        <v>1</v>
      </c>
      <c r="M30">
        <v>0.05</v>
      </c>
      <c r="N30">
        <v>-0.13600000000000001</v>
      </c>
      <c r="O30">
        <v>3.9670000000000001</v>
      </c>
      <c r="P30">
        <v>-3.423</v>
      </c>
      <c r="Q30">
        <v>-156</v>
      </c>
      <c r="R30">
        <v>22</v>
      </c>
      <c r="S30" s="8">
        <f t="shared" si="4"/>
        <v>-78.728999999999999</v>
      </c>
      <c r="U30" t="s">
        <v>37</v>
      </c>
      <c r="V30">
        <v>1</v>
      </c>
      <c r="W30">
        <v>0.05</v>
      </c>
      <c r="X30">
        <v>-7.1999999999999995E-2</v>
      </c>
      <c r="Y30">
        <v>2.1349999999999998</v>
      </c>
      <c r="Z30">
        <v>-3.3650000000000002</v>
      </c>
      <c r="AA30">
        <v>-149</v>
      </c>
      <c r="AB30">
        <v>21</v>
      </c>
      <c r="AC30" s="8">
        <f t="shared" si="0"/>
        <v>-77.39500000000001</v>
      </c>
      <c r="AE30" t="s">
        <v>37</v>
      </c>
      <c r="AF30">
        <v>1</v>
      </c>
      <c r="AG30">
        <v>0.05</v>
      </c>
      <c r="AH30">
        <v>-0.16800000000000001</v>
      </c>
      <c r="AI30">
        <v>4.4050000000000002</v>
      </c>
      <c r="AJ30">
        <v>-3.8239999999999998</v>
      </c>
      <c r="AK30">
        <v>-164</v>
      </c>
      <c r="AL30">
        <v>21</v>
      </c>
      <c r="AM30" s="8">
        <f t="shared" si="1"/>
        <v>-87.951999999999998</v>
      </c>
      <c r="AO30" t="s">
        <v>37</v>
      </c>
      <c r="AP30">
        <v>1</v>
      </c>
      <c r="AQ30">
        <v>0.05</v>
      </c>
      <c r="AR30">
        <v>-0.312</v>
      </c>
      <c r="AS30">
        <v>8.5250000000000004</v>
      </c>
      <c r="AT30">
        <v>-3.6659999999999999</v>
      </c>
      <c r="AU30" s="8">
        <v>-172</v>
      </c>
      <c r="AV30">
        <v>21</v>
      </c>
      <c r="AW30" s="8">
        <f t="shared" si="2"/>
        <v>-84.317999999999998</v>
      </c>
    </row>
    <row r="31" spans="1:49" x14ac:dyDescent="0.25">
      <c r="A31" t="s">
        <v>38</v>
      </c>
      <c r="B31">
        <v>1</v>
      </c>
      <c r="C31">
        <v>0.05</v>
      </c>
      <c r="D31">
        <v>-6.9000000000000006E-2</v>
      </c>
      <c r="E31">
        <v>2.149</v>
      </c>
      <c r="F31">
        <v>-3.2109999999999999</v>
      </c>
      <c r="G31">
        <v>-167</v>
      </c>
      <c r="H31">
        <v>22</v>
      </c>
      <c r="I31" s="8">
        <f t="shared" si="3"/>
        <v>-73.852999999999994</v>
      </c>
      <c r="K31" t="s">
        <v>38</v>
      </c>
      <c r="L31">
        <v>1</v>
      </c>
      <c r="M31">
        <v>0.05</v>
      </c>
      <c r="N31">
        <v>-4.9000000000000002E-2</v>
      </c>
      <c r="O31">
        <v>1.9330000000000001</v>
      </c>
      <c r="P31">
        <v>-2.54</v>
      </c>
      <c r="Q31">
        <v>-124</v>
      </c>
      <c r="R31">
        <v>22</v>
      </c>
      <c r="S31" s="8">
        <f t="shared" si="4"/>
        <v>-58.42</v>
      </c>
      <c r="U31" t="s">
        <v>38</v>
      </c>
      <c r="V31">
        <v>1</v>
      </c>
      <c r="W31">
        <v>0.05</v>
      </c>
      <c r="X31">
        <v>-6.3E-2</v>
      </c>
      <c r="Y31">
        <v>1.9870000000000001</v>
      </c>
      <c r="Z31">
        <v>-3.1880000000000002</v>
      </c>
      <c r="AA31">
        <v>-123</v>
      </c>
      <c r="AB31">
        <v>22</v>
      </c>
      <c r="AC31" s="8">
        <f t="shared" si="0"/>
        <v>-73.323999999999998</v>
      </c>
      <c r="AE31" t="s">
        <v>38</v>
      </c>
      <c r="AF31">
        <v>1</v>
      </c>
      <c r="AG31">
        <v>0.05</v>
      </c>
      <c r="AH31">
        <v>-5.2999999999999999E-2</v>
      </c>
      <c r="AI31">
        <v>1.9139999999999999</v>
      </c>
      <c r="AJ31">
        <v>-2.7549999999999999</v>
      </c>
      <c r="AK31">
        <v>-152</v>
      </c>
      <c r="AL31">
        <v>22</v>
      </c>
      <c r="AM31" s="8">
        <f t="shared" si="1"/>
        <v>-63.364999999999995</v>
      </c>
      <c r="AO31" t="s">
        <v>38</v>
      </c>
      <c r="AP31">
        <v>1</v>
      </c>
      <c r="AQ31">
        <v>0.05</v>
      </c>
      <c r="AR31">
        <v>-5.8000000000000003E-2</v>
      </c>
      <c r="AS31">
        <v>2.1419999999999999</v>
      </c>
      <c r="AT31">
        <v>-2.6840000000000002</v>
      </c>
      <c r="AU31" s="8">
        <v>-149</v>
      </c>
      <c r="AV31">
        <v>22</v>
      </c>
      <c r="AW31" s="8">
        <f t="shared" si="2"/>
        <v>-61.732000000000006</v>
      </c>
    </row>
    <row r="32" spans="1:49" x14ac:dyDescent="0.25">
      <c r="A32" t="s">
        <v>39</v>
      </c>
      <c r="B32">
        <v>0</v>
      </c>
      <c r="C32">
        <v>0.05</v>
      </c>
      <c r="D32">
        <v>0.16700000000000001</v>
      </c>
      <c r="E32">
        <v>3.4689999999999999</v>
      </c>
      <c r="F32">
        <v>4.8170000000000002</v>
      </c>
      <c r="G32">
        <v>47</v>
      </c>
      <c r="H32">
        <v>19</v>
      </c>
      <c r="I32" s="8">
        <f t="shared" si="3"/>
        <v>110.791</v>
      </c>
      <c r="K32" t="s">
        <v>39</v>
      </c>
      <c r="L32">
        <v>0</v>
      </c>
      <c r="M32">
        <v>0.05</v>
      </c>
      <c r="N32">
        <v>-1.2999999999999999E-2</v>
      </c>
      <c r="O32">
        <v>5.7119999999999997</v>
      </c>
      <c r="P32">
        <v>-0.223</v>
      </c>
      <c r="Q32">
        <v>-3</v>
      </c>
      <c r="R32">
        <v>19</v>
      </c>
      <c r="S32" s="8">
        <f t="shared" si="4"/>
        <v>-5.1290000000000004</v>
      </c>
      <c r="U32" t="s">
        <v>39</v>
      </c>
      <c r="V32">
        <v>1</v>
      </c>
      <c r="W32">
        <v>0.05</v>
      </c>
      <c r="X32">
        <v>0.188</v>
      </c>
      <c r="Y32">
        <v>1.1399999999999999</v>
      </c>
      <c r="Z32">
        <v>16.446999999999999</v>
      </c>
      <c r="AA32">
        <v>50</v>
      </c>
      <c r="AB32">
        <v>16</v>
      </c>
      <c r="AC32" s="8">
        <f t="shared" si="0"/>
        <v>378.28100000000001</v>
      </c>
      <c r="AE32" t="s">
        <v>39</v>
      </c>
      <c r="AF32">
        <v>1</v>
      </c>
      <c r="AG32">
        <v>0.05</v>
      </c>
      <c r="AH32">
        <v>0.157</v>
      </c>
      <c r="AI32">
        <v>4.1820000000000004</v>
      </c>
      <c r="AJ32">
        <v>3.7559999999999998</v>
      </c>
      <c r="AK32">
        <v>64</v>
      </c>
      <c r="AL32">
        <v>19</v>
      </c>
      <c r="AM32" s="8">
        <f t="shared" si="1"/>
        <v>86.387999999999991</v>
      </c>
      <c r="AO32" t="s">
        <v>39</v>
      </c>
      <c r="AP32">
        <v>1</v>
      </c>
      <c r="AQ32">
        <v>0.05</v>
      </c>
      <c r="AR32">
        <v>5.2999999999999999E-2</v>
      </c>
      <c r="AS32">
        <v>6.89</v>
      </c>
      <c r="AT32">
        <v>0.77400000000000002</v>
      </c>
      <c r="AU32" s="8">
        <v>7</v>
      </c>
      <c r="AV32">
        <v>18</v>
      </c>
      <c r="AW32" s="8">
        <f t="shared" si="2"/>
        <v>17.802</v>
      </c>
    </row>
    <row r="33" spans="1:49" x14ac:dyDescent="0.25">
      <c r="A33" t="s">
        <v>40</v>
      </c>
      <c r="B33">
        <v>1</v>
      </c>
      <c r="C33">
        <v>0.05</v>
      </c>
      <c r="D33">
        <v>-4.8000000000000001E-2</v>
      </c>
      <c r="E33">
        <v>1.2290000000000001</v>
      </c>
      <c r="F33">
        <v>-3.8929999999999998</v>
      </c>
      <c r="G33">
        <v>-213</v>
      </c>
      <c r="H33">
        <v>23</v>
      </c>
      <c r="I33" s="8">
        <f t="shared" si="3"/>
        <v>-89.539000000000001</v>
      </c>
      <c r="K33" t="s">
        <v>194</v>
      </c>
      <c r="L33">
        <v>1</v>
      </c>
      <c r="M33">
        <v>0.05</v>
      </c>
      <c r="N33">
        <v>-3.4000000000000002E-2</v>
      </c>
      <c r="O33">
        <v>0.98399999999999999</v>
      </c>
      <c r="P33">
        <v>-3.431</v>
      </c>
      <c r="Q33">
        <v>-216</v>
      </c>
      <c r="R33">
        <v>23</v>
      </c>
      <c r="S33" s="8">
        <f t="shared" si="4"/>
        <v>-78.912999999999997</v>
      </c>
      <c r="U33" t="s">
        <v>194</v>
      </c>
      <c r="V33">
        <v>1</v>
      </c>
      <c r="W33">
        <v>0.05</v>
      </c>
      <c r="X33">
        <v>-2.3E-2</v>
      </c>
      <c r="Y33">
        <v>0.76800000000000002</v>
      </c>
      <c r="Z33">
        <v>-2.9319999999999999</v>
      </c>
      <c r="AA33">
        <v>-190</v>
      </c>
      <c r="AB33">
        <v>23</v>
      </c>
      <c r="AC33" s="8">
        <f t="shared" si="0"/>
        <v>-67.435999999999993</v>
      </c>
      <c r="AE33" t="s">
        <v>194</v>
      </c>
      <c r="AF33">
        <v>1</v>
      </c>
      <c r="AG33">
        <v>0.05</v>
      </c>
      <c r="AH33">
        <v>-4.2000000000000003E-2</v>
      </c>
      <c r="AI33">
        <v>1.0329999999999999</v>
      </c>
      <c r="AJ33">
        <v>-4.1159999999999997</v>
      </c>
      <c r="AK33">
        <v>-174</v>
      </c>
      <c r="AL33">
        <v>22</v>
      </c>
      <c r="AM33" s="8">
        <f t="shared" si="1"/>
        <v>-94.667999999999992</v>
      </c>
      <c r="AO33" t="s">
        <v>194</v>
      </c>
      <c r="AP33">
        <v>1</v>
      </c>
      <c r="AQ33">
        <v>0.05</v>
      </c>
      <c r="AR33">
        <v>-8.7999999999999995E-2</v>
      </c>
      <c r="AS33">
        <v>1.8740000000000001</v>
      </c>
      <c r="AT33">
        <v>-4.6959999999999997</v>
      </c>
      <c r="AU33" s="8">
        <v>-183</v>
      </c>
      <c r="AV33">
        <v>22</v>
      </c>
      <c r="AW33" s="8">
        <f t="shared" si="2"/>
        <v>-108.008</v>
      </c>
    </row>
    <row r="34" spans="1:49" x14ac:dyDescent="0.25">
      <c r="A34" t="s">
        <v>41</v>
      </c>
      <c r="B34">
        <v>1</v>
      </c>
      <c r="C34">
        <v>0.05</v>
      </c>
      <c r="D34">
        <v>-8.0000000000000002E-3</v>
      </c>
      <c r="E34">
        <v>0.192</v>
      </c>
      <c r="F34">
        <v>-4.0670000000000002</v>
      </c>
      <c r="G34">
        <v>-143</v>
      </c>
      <c r="H34">
        <v>23</v>
      </c>
      <c r="I34" s="8">
        <f t="shared" si="3"/>
        <v>-93.540999999999997</v>
      </c>
      <c r="K34" t="s">
        <v>41</v>
      </c>
      <c r="L34">
        <v>1</v>
      </c>
      <c r="M34">
        <v>0.05</v>
      </c>
      <c r="N34">
        <v>-0.01</v>
      </c>
      <c r="O34">
        <v>0.25</v>
      </c>
      <c r="P34">
        <v>-4</v>
      </c>
      <c r="Q34">
        <v>-148</v>
      </c>
      <c r="R34">
        <v>23</v>
      </c>
      <c r="S34" s="8">
        <f t="shared" si="4"/>
        <v>-92</v>
      </c>
      <c r="U34" t="s">
        <v>41</v>
      </c>
      <c r="V34">
        <v>0</v>
      </c>
      <c r="W34">
        <v>0.05</v>
      </c>
      <c r="X34">
        <v>-1E-3</v>
      </c>
      <c r="Y34">
        <v>6.6000000000000003E-2</v>
      </c>
      <c r="Z34">
        <v>-1.887</v>
      </c>
      <c r="AA34">
        <v>-44</v>
      </c>
      <c r="AB34">
        <v>22</v>
      </c>
      <c r="AC34" s="8">
        <f t="shared" si="0"/>
        <v>-43.401000000000003</v>
      </c>
      <c r="AE34" t="s">
        <v>41</v>
      </c>
      <c r="AF34">
        <v>1</v>
      </c>
      <c r="AG34">
        <v>0.05</v>
      </c>
      <c r="AH34">
        <v>-2E-3</v>
      </c>
      <c r="AI34">
        <v>7.0000000000000007E-2</v>
      </c>
      <c r="AJ34">
        <v>-3.5710000000000002</v>
      </c>
      <c r="AK34">
        <v>-127</v>
      </c>
      <c r="AL34">
        <v>23</v>
      </c>
      <c r="AM34" s="8">
        <f t="shared" si="1"/>
        <v>-82.13300000000001</v>
      </c>
      <c r="AO34" t="s">
        <v>41</v>
      </c>
      <c r="AP34">
        <v>1</v>
      </c>
      <c r="AQ34">
        <v>0.05</v>
      </c>
      <c r="AR34">
        <v>-1.4E-2</v>
      </c>
      <c r="AS34">
        <v>0.32400000000000001</v>
      </c>
      <c r="AT34">
        <v>-4.2469999999999999</v>
      </c>
      <c r="AU34" s="8">
        <v>-121</v>
      </c>
      <c r="AV34">
        <v>23</v>
      </c>
      <c r="AW34" s="8">
        <f t="shared" si="2"/>
        <v>-97.680999999999997</v>
      </c>
    </row>
    <row r="35" spans="1:49" x14ac:dyDescent="0.25">
      <c r="A35" t="s">
        <v>42</v>
      </c>
      <c r="B35">
        <v>1</v>
      </c>
      <c r="C35">
        <v>0.05</v>
      </c>
      <c r="D35">
        <v>-7.1999999999999995E-2</v>
      </c>
      <c r="E35">
        <v>1.597</v>
      </c>
      <c r="F35">
        <v>-4.5149999999999997</v>
      </c>
      <c r="G35">
        <v>-202</v>
      </c>
      <c r="H35">
        <v>23</v>
      </c>
      <c r="I35" s="8">
        <f t="shared" si="3"/>
        <v>-103.845</v>
      </c>
      <c r="K35" t="s">
        <v>42</v>
      </c>
      <c r="L35">
        <v>1</v>
      </c>
      <c r="M35">
        <v>0.05</v>
      </c>
      <c r="N35">
        <v>-5.6000000000000001E-2</v>
      </c>
      <c r="O35">
        <v>1.39</v>
      </c>
      <c r="P35">
        <v>-4.0289999999999999</v>
      </c>
      <c r="Q35">
        <v>-214</v>
      </c>
      <c r="R35">
        <v>23</v>
      </c>
      <c r="S35" s="8">
        <f t="shared" si="4"/>
        <v>-92.667000000000002</v>
      </c>
      <c r="U35" t="s">
        <v>42</v>
      </c>
      <c r="V35">
        <v>1</v>
      </c>
      <c r="W35">
        <v>0.05</v>
      </c>
      <c r="X35">
        <v>-0.02</v>
      </c>
      <c r="Y35">
        <v>0.61</v>
      </c>
      <c r="Z35">
        <v>-3.2789999999999999</v>
      </c>
      <c r="AA35">
        <v>-173</v>
      </c>
      <c r="AB35">
        <v>23</v>
      </c>
      <c r="AC35" s="8">
        <f t="shared" si="0"/>
        <v>-75.417000000000002</v>
      </c>
      <c r="AE35" t="s">
        <v>42</v>
      </c>
      <c r="AF35">
        <v>1</v>
      </c>
      <c r="AG35">
        <v>0.05</v>
      </c>
      <c r="AH35">
        <v>-6.0999999999999999E-2</v>
      </c>
      <c r="AI35">
        <v>1.3029999999999999</v>
      </c>
      <c r="AJ35">
        <v>-4.702</v>
      </c>
      <c r="AK35">
        <v>-186</v>
      </c>
      <c r="AL35">
        <v>23</v>
      </c>
      <c r="AM35" s="8">
        <f t="shared" si="1"/>
        <v>-108.146</v>
      </c>
      <c r="AO35" t="s">
        <v>42</v>
      </c>
      <c r="AP35">
        <v>1</v>
      </c>
      <c r="AQ35">
        <v>0.05</v>
      </c>
      <c r="AR35">
        <v>-0.14000000000000001</v>
      </c>
      <c r="AS35">
        <v>2.89</v>
      </c>
      <c r="AT35">
        <v>-4.8440000000000003</v>
      </c>
      <c r="AU35" s="8">
        <v>-194</v>
      </c>
      <c r="AV35">
        <v>23</v>
      </c>
      <c r="AW35" s="8">
        <f t="shared" si="2"/>
        <v>-111.41200000000001</v>
      </c>
    </row>
    <row r="36" spans="1:49" x14ac:dyDescent="0.25">
      <c r="A36" t="s">
        <v>43</v>
      </c>
      <c r="B36">
        <v>1</v>
      </c>
      <c r="C36">
        <v>0.05</v>
      </c>
      <c r="D36">
        <v>-9.0999999999999998E-2</v>
      </c>
      <c r="E36">
        <v>1.7909999999999999</v>
      </c>
      <c r="F36">
        <v>-5.0730000000000004</v>
      </c>
      <c r="G36">
        <v>-209</v>
      </c>
      <c r="H36">
        <v>23</v>
      </c>
      <c r="I36" s="8">
        <f t="shared" si="3"/>
        <v>-116.679</v>
      </c>
      <c r="K36" t="s">
        <v>43</v>
      </c>
      <c r="L36">
        <v>1</v>
      </c>
      <c r="M36">
        <v>0.05</v>
      </c>
      <c r="N36">
        <v>-0.105</v>
      </c>
      <c r="O36">
        <v>2.14</v>
      </c>
      <c r="P36">
        <v>-4.907</v>
      </c>
      <c r="Q36">
        <v>-200</v>
      </c>
      <c r="R36">
        <v>23</v>
      </c>
      <c r="S36" s="8">
        <f t="shared" si="4"/>
        <v>-112.861</v>
      </c>
      <c r="U36" t="s">
        <v>43</v>
      </c>
      <c r="V36">
        <v>1</v>
      </c>
      <c r="W36">
        <v>0.05</v>
      </c>
      <c r="X36">
        <v>-6.9000000000000006E-2</v>
      </c>
      <c r="Y36">
        <v>1.379</v>
      </c>
      <c r="Z36">
        <v>-5.01</v>
      </c>
      <c r="AA36">
        <v>-193</v>
      </c>
      <c r="AB36">
        <v>23</v>
      </c>
      <c r="AC36" s="8">
        <f t="shared" si="0"/>
        <v>-115.22999999999999</v>
      </c>
      <c r="AE36" t="s">
        <v>43</v>
      </c>
      <c r="AF36">
        <v>1</v>
      </c>
      <c r="AG36">
        <v>0.05</v>
      </c>
      <c r="AH36">
        <v>-0.09</v>
      </c>
      <c r="AI36">
        <v>1.83</v>
      </c>
      <c r="AJ36">
        <v>-4.9180000000000001</v>
      </c>
      <c r="AK36">
        <v>-179</v>
      </c>
      <c r="AL36">
        <v>23</v>
      </c>
      <c r="AM36" s="8">
        <f t="shared" si="1"/>
        <v>-113.114</v>
      </c>
      <c r="AO36" t="s">
        <v>43</v>
      </c>
      <c r="AP36">
        <v>1</v>
      </c>
      <c r="AQ36">
        <v>0.05</v>
      </c>
      <c r="AR36">
        <v>-9.0999999999999998E-2</v>
      </c>
      <c r="AS36">
        <v>1.9590000000000001</v>
      </c>
      <c r="AT36">
        <v>-4.67</v>
      </c>
      <c r="AU36" s="8">
        <v>-191</v>
      </c>
      <c r="AV36">
        <v>23</v>
      </c>
      <c r="AW36" s="8">
        <f t="shared" si="2"/>
        <v>-107.41</v>
      </c>
    </row>
    <row r="37" spans="1:49" x14ac:dyDescent="0.25">
      <c r="I37" s="8"/>
    </row>
    <row r="38" spans="1:49" x14ac:dyDescent="0.25">
      <c r="I38" s="8"/>
      <c r="AW38" s="8"/>
    </row>
    <row r="39" spans="1:49" x14ac:dyDescent="0.25">
      <c r="AW39" s="8"/>
    </row>
  </sheetData>
  <mergeCells count="5">
    <mergeCell ref="A1:I1"/>
    <mergeCell ref="K1:S1"/>
    <mergeCell ref="AO1:AW1"/>
    <mergeCell ref="U1:AC1"/>
    <mergeCell ref="AE1:AM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zoomScale="70" zoomScaleNormal="70" workbookViewId="0">
      <selection activeCell="AC3" sqref="AC3"/>
    </sheetView>
  </sheetViews>
  <sheetFormatPr defaultRowHeight="15" x14ac:dyDescent="0.25"/>
  <cols>
    <col min="1" max="1" width="11.5703125" customWidth="1"/>
    <col min="11" max="11" width="10.42578125" customWidth="1"/>
    <col min="31" max="31" width="25.7109375" customWidth="1"/>
    <col min="32" max="34" width="17.140625" customWidth="1"/>
  </cols>
  <sheetData>
    <row r="1" spans="1:34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9"/>
      <c r="K1" s="21" t="s">
        <v>89</v>
      </c>
      <c r="L1" s="21"/>
      <c r="M1" s="21"/>
      <c r="N1" s="21"/>
      <c r="O1" s="21"/>
      <c r="P1" s="21"/>
      <c r="Q1" s="21"/>
      <c r="R1" s="21"/>
      <c r="S1" s="21"/>
      <c r="U1" s="22" t="s">
        <v>88</v>
      </c>
      <c r="V1" s="22"/>
      <c r="W1" s="22"/>
      <c r="X1" s="22"/>
      <c r="Y1" s="22"/>
      <c r="Z1" s="22"/>
      <c r="AA1" s="22"/>
      <c r="AB1" s="22"/>
      <c r="AC1" s="22"/>
    </row>
    <row r="2" spans="1:34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131</v>
      </c>
      <c r="AC2" s="1" t="s">
        <v>79</v>
      </c>
      <c r="AE2" s="5" t="s">
        <v>192</v>
      </c>
      <c r="AF2" s="5" t="s">
        <v>81</v>
      </c>
      <c r="AG2" s="5" t="s">
        <v>82</v>
      </c>
      <c r="AH2" s="5" t="s">
        <v>83</v>
      </c>
    </row>
    <row r="3" spans="1:34" x14ac:dyDescent="0.25">
      <c r="A3" t="s">
        <v>10</v>
      </c>
      <c r="B3">
        <v>1</v>
      </c>
      <c r="C3">
        <v>0.05</v>
      </c>
      <c r="D3">
        <v>-4.5999999999999999E-2</v>
      </c>
      <c r="E3">
        <v>1.405</v>
      </c>
      <c r="F3">
        <v>-3.2450000000000001</v>
      </c>
      <c r="G3">
        <v>-187</v>
      </c>
      <c r="H3">
        <v>23</v>
      </c>
      <c r="I3" s="8">
        <f>+F3*23</f>
        <v>-74.635000000000005</v>
      </c>
      <c r="K3" t="s">
        <v>10</v>
      </c>
      <c r="L3">
        <v>1</v>
      </c>
      <c r="M3">
        <v>0.05</v>
      </c>
      <c r="N3">
        <v>-0.127</v>
      </c>
      <c r="O3">
        <v>1.863</v>
      </c>
      <c r="P3">
        <v>-6.8</v>
      </c>
      <c r="Q3">
        <v>-56</v>
      </c>
      <c r="R3">
        <v>12</v>
      </c>
      <c r="S3" s="8">
        <f>+P3*12</f>
        <v>-81.599999999999994</v>
      </c>
      <c r="U3" t="s">
        <v>10</v>
      </c>
      <c r="V3">
        <v>1</v>
      </c>
      <c r="W3">
        <v>0.05</v>
      </c>
      <c r="X3">
        <v>-2.8000000000000001E-2</v>
      </c>
      <c r="Y3">
        <v>0.78700000000000003</v>
      </c>
      <c r="Z3">
        <v>-3.5739999999999998</v>
      </c>
      <c r="AA3">
        <v>-33</v>
      </c>
      <c r="AB3">
        <v>11</v>
      </c>
      <c r="AC3" s="8">
        <f>+Z3*11</f>
        <v>-39.314</v>
      </c>
      <c r="AE3" s="2" t="s">
        <v>80</v>
      </c>
      <c r="AF3" s="2">
        <f>+COUNTA(A3:A38)</f>
        <v>23</v>
      </c>
      <c r="AG3" s="2">
        <f>+COUNTA(K3:K48)</f>
        <v>38</v>
      </c>
      <c r="AH3" s="2">
        <f>+COUNTA(U3:U55)</f>
        <v>38</v>
      </c>
    </row>
    <row r="4" spans="1:34" x14ac:dyDescent="0.25">
      <c r="A4" t="s">
        <v>12</v>
      </c>
      <c r="B4">
        <v>1</v>
      </c>
      <c r="C4">
        <v>0.05</v>
      </c>
      <c r="D4">
        <v>-6.6000000000000003E-2</v>
      </c>
      <c r="E4">
        <v>2.101</v>
      </c>
      <c r="F4">
        <v>-3.141</v>
      </c>
      <c r="G4">
        <v>-103</v>
      </c>
      <c r="H4">
        <v>18</v>
      </c>
      <c r="I4" s="8">
        <f t="shared" ref="I4:I25" si="0">+F4*23</f>
        <v>-72.242999999999995</v>
      </c>
      <c r="K4" t="s">
        <v>18</v>
      </c>
      <c r="L4">
        <v>1</v>
      </c>
      <c r="M4">
        <v>0.05</v>
      </c>
      <c r="N4">
        <v>-8.2000000000000003E-2</v>
      </c>
      <c r="O4">
        <v>1.6240000000000001</v>
      </c>
      <c r="P4">
        <v>-5.0419999999999998</v>
      </c>
      <c r="Q4">
        <v>-56</v>
      </c>
      <c r="R4">
        <v>12</v>
      </c>
      <c r="S4" s="8">
        <f t="shared" ref="S4:S40" si="1">+P4*12</f>
        <v>-60.503999999999998</v>
      </c>
      <c r="U4" t="s">
        <v>18</v>
      </c>
      <c r="V4">
        <v>1</v>
      </c>
      <c r="W4">
        <v>0.05</v>
      </c>
      <c r="X4">
        <v>-2.4E-2</v>
      </c>
      <c r="Y4">
        <v>0.78600000000000003</v>
      </c>
      <c r="Z4">
        <v>-2.988</v>
      </c>
      <c r="AA4">
        <v>-31</v>
      </c>
      <c r="AB4">
        <v>11</v>
      </c>
      <c r="AC4" s="8">
        <f t="shared" ref="AC4:AC40" si="2">+Z4*11</f>
        <v>-32.868000000000002</v>
      </c>
      <c r="AE4" s="2" t="s">
        <v>85</v>
      </c>
      <c r="AF4" s="6">
        <f>+AVERAGE(I3:I38)</f>
        <v>-61.396000000000001</v>
      </c>
      <c r="AG4" s="6">
        <f>+AVERAGE(S3:S48)</f>
        <v>-52.446631578947375</v>
      </c>
      <c r="AH4" s="6">
        <f>+AVERAGE(AC3:AC55)</f>
        <v>-35.439684210526323</v>
      </c>
    </row>
    <row r="5" spans="1:34" x14ac:dyDescent="0.25">
      <c r="A5" t="s">
        <v>13</v>
      </c>
      <c r="B5">
        <v>1</v>
      </c>
      <c r="C5">
        <v>0.05</v>
      </c>
      <c r="D5">
        <v>-7.2999999999999995E-2</v>
      </c>
      <c r="E5">
        <v>2.3069999999999999</v>
      </c>
      <c r="F5">
        <v>-3.1850000000000001</v>
      </c>
      <c r="G5">
        <v>-115</v>
      </c>
      <c r="H5">
        <v>18</v>
      </c>
      <c r="I5" s="8">
        <f t="shared" si="0"/>
        <v>-73.254999999999995</v>
      </c>
      <c r="K5" t="s">
        <v>20</v>
      </c>
      <c r="L5">
        <v>1</v>
      </c>
      <c r="M5">
        <v>0.05</v>
      </c>
      <c r="N5">
        <v>-0.09</v>
      </c>
      <c r="O5">
        <v>1.7290000000000001</v>
      </c>
      <c r="P5">
        <v>-5.1950000000000003</v>
      </c>
      <c r="Q5">
        <v>-58</v>
      </c>
      <c r="R5">
        <v>12</v>
      </c>
      <c r="S5" s="8">
        <f t="shared" si="1"/>
        <v>-62.34</v>
      </c>
      <c r="U5" t="s">
        <v>20</v>
      </c>
      <c r="V5">
        <v>0</v>
      </c>
      <c r="W5">
        <v>0.05</v>
      </c>
      <c r="X5">
        <v>-2.4E-2</v>
      </c>
      <c r="Y5">
        <v>0.83699999999999997</v>
      </c>
      <c r="Z5">
        <v>-2.8380000000000001</v>
      </c>
      <c r="AA5">
        <v>-22</v>
      </c>
      <c r="AB5">
        <v>11</v>
      </c>
      <c r="AC5" s="8">
        <f t="shared" si="2"/>
        <v>-31.218</v>
      </c>
      <c r="AE5" s="2" t="s">
        <v>86</v>
      </c>
      <c r="AF5" s="7">
        <f>+STDEV(I3:I38)</f>
        <v>18.247848936742674</v>
      </c>
      <c r="AG5" s="7">
        <f>+STDEV(S3:S48)</f>
        <v>19.838555816581618</v>
      </c>
      <c r="AH5" s="7">
        <f>+STDEV(AC3:AC55)</f>
        <v>26.195551169745794</v>
      </c>
    </row>
    <row r="6" spans="1:34" x14ac:dyDescent="0.25">
      <c r="A6" t="s">
        <v>18</v>
      </c>
      <c r="B6">
        <v>1</v>
      </c>
      <c r="C6">
        <v>0.05</v>
      </c>
      <c r="D6">
        <v>-4.4999999999999998E-2</v>
      </c>
      <c r="E6">
        <v>1.4690000000000001</v>
      </c>
      <c r="F6">
        <v>-3.0350000000000001</v>
      </c>
      <c r="G6">
        <v>-207</v>
      </c>
      <c r="H6">
        <v>23</v>
      </c>
      <c r="I6" s="8">
        <f t="shared" si="0"/>
        <v>-69.805000000000007</v>
      </c>
      <c r="K6" t="s">
        <v>91</v>
      </c>
      <c r="L6">
        <v>1</v>
      </c>
      <c r="M6">
        <v>0.05</v>
      </c>
      <c r="N6">
        <v>-2.8000000000000001E-2</v>
      </c>
      <c r="O6">
        <v>0.75</v>
      </c>
      <c r="P6">
        <v>-3.6669999999999998</v>
      </c>
      <c r="Q6">
        <v>-45</v>
      </c>
      <c r="R6">
        <v>12</v>
      </c>
      <c r="S6" s="8">
        <f t="shared" si="1"/>
        <v>-44.003999999999998</v>
      </c>
      <c r="U6" t="s">
        <v>91</v>
      </c>
      <c r="V6">
        <v>1</v>
      </c>
      <c r="W6">
        <v>0.05</v>
      </c>
      <c r="X6">
        <v>-1.4999999999999999E-2</v>
      </c>
      <c r="Y6">
        <v>0.47</v>
      </c>
      <c r="Z6">
        <v>-3.1909999999999998</v>
      </c>
      <c r="AA6">
        <v>-35</v>
      </c>
      <c r="AB6">
        <v>11</v>
      </c>
      <c r="AC6" s="8">
        <f t="shared" si="2"/>
        <v>-35.100999999999999</v>
      </c>
      <c r="AE6" s="2" t="s">
        <v>84</v>
      </c>
      <c r="AF6" s="3">
        <f>+AVERAGE(D3:D38)</f>
        <v>-3.2130434782608706E-2</v>
      </c>
      <c r="AG6" s="3">
        <f>+AVERAGE(N3:N48)</f>
        <v>-5.5447368421052627E-2</v>
      </c>
      <c r="AH6" s="3">
        <f>+AVERAGE(X3:X55)</f>
        <v>-2.6342105263157899E-2</v>
      </c>
    </row>
    <row r="7" spans="1:34" x14ac:dyDescent="0.25">
      <c r="A7" t="s">
        <v>20</v>
      </c>
      <c r="B7">
        <v>1</v>
      </c>
      <c r="C7">
        <v>0.05</v>
      </c>
      <c r="D7">
        <v>-4.1000000000000002E-2</v>
      </c>
      <c r="E7">
        <v>1.4330000000000001</v>
      </c>
      <c r="F7">
        <v>-2.8279999999999998</v>
      </c>
      <c r="G7">
        <v>-190</v>
      </c>
      <c r="H7">
        <v>23</v>
      </c>
      <c r="I7" s="8">
        <f t="shared" si="0"/>
        <v>-65.043999999999997</v>
      </c>
      <c r="K7" t="s">
        <v>22</v>
      </c>
      <c r="L7">
        <v>1</v>
      </c>
      <c r="M7">
        <v>0.05</v>
      </c>
      <c r="N7">
        <v>-4.2000000000000003E-2</v>
      </c>
      <c r="O7">
        <v>1.0660000000000001</v>
      </c>
      <c r="P7">
        <v>-3.8929999999999998</v>
      </c>
      <c r="Q7">
        <v>-46</v>
      </c>
      <c r="R7">
        <v>12</v>
      </c>
      <c r="S7" s="8">
        <f t="shared" si="1"/>
        <v>-46.715999999999994</v>
      </c>
      <c r="U7" t="s">
        <v>22</v>
      </c>
      <c r="V7">
        <v>1</v>
      </c>
      <c r="W7">
        <v>0.05</v>
      </c>
      <c r="X7">
        <v>-2.3E-2</v>
      </c>
      <c r="Y7">
        <v>0.626</v>
      </c>
      <c r="Z7">
        <v>-3.6080000000000001</v>
      </c>
      <c r="AA7">
        <v>-35</v>
      </c>
      <c r="AB7">
        <v>11</v>
      </c>
      <c r="AC7" s="8">
        <f t="shared" si="2"/>
        <v>-39.688000000000002</v>
      </c>
      <c r="AE7" s="2"/>
      <c r="AF7" s="2"/>
      <c r="AG7" s="2"/>
      <c r="AH7" s="2"/>
    </row>
    <row r="8" spans="1:34" x14ac:dyDescent="0.25">
      <c r="A8" t="s">
        <v>107</v>
      </c>
      <c r="B8">
        <v>1</v>
      </c>
      <c r="C8">
        <v>0.05</v>
      </c>
      <c r="D8">
        <v>-1.7999999999999999E-2</v>
      </c>
      <c r="E8">
        <v>0.69</v>
      </c>
      <c r="F8">
        <v>-2.5760000000000001</v>
      </c>
      <c r="G8">
        <v>-195</v>
      </c>
      <c r="H8">
        <v>23</v>
      </c>
      <c r="I8" s="8">
        <f t="shared" si="0"/>
        <v>-59.248000000000005</v>
      </c>
      <c r="K8" t="s">
        <v>23</v>
      </c>
      <c r="L8">
        <v>1</v>
      </c>
      <c r="M8">
        <v>0.05</v>
      </c>
      <c r="N8">
        <v>-6.0999999999999999E-2</v>
      </c>
      <c r="O8">
        <v>1.32</v>
      </c>
      <c r="P8">
        <v>-4.6589999999999998</v>
      </c>
      <c r="Q8">
        <v>-52</v>
      </c>
      <c r="R8">
        <v>12</v>
      </c>
      <c r="S8" s="8">
        <f t="shared" si="1"/>
        <v>-55.908000000000001</v>
      </c>
      <c r="U8" t="s">
        <v>23</v>
      </c>
      <c r="V8">
        <v>1</v>
      </c>
      <c r="W8">
        <v>0.05</v>
      </c>
      <c r="X8">
        <v>-2.8000000000000001E-2</v>
      </c>
      <c r="Y8">
        <v>0.67600000000000005</v>
      </c>
      <c r="Z8">
        <v>-4.1420000000000003</v>
      </c>
      <c r="AA8">
        <v>-36</v>
      </c>
      <c r="AB8">
        <v>11</v>
      </c>
      <c r="AC8" s="8">
        <f t="shared" si="2"/>
        <v>-45.562000000000005</v>
      </c>
      <c r="AE8" s="2" t="s">
        <v>186</v>
      </c>
      <c r="AF8" s="4">
        <f>+COUNTIFS(B3:B69,"1",D3:D69,"&lt;0")/COUNTA(A3:A69)</f>
        <v>0.91304347826086951</v>
      </c>
      <c r="AG8" s="4">
        <f>+COUNTIFS(L3:L69,"1",N3:N69,"&lt;0")/COUNTA(K3:K69)</f>
        <v>0.89473684210526316</v>
      </c>
      <c r="AH8" s="4">
        <f>+COUNTIFS(V3:V69,"1",X3:X69,"&lt;0")/COUNTA(U3:U69)</f>
        <v>0.55263157894736847</v>
      </c>
    </row>
    <row r="9" spans="1:34" x14ac:dyDescent="0.25">
      <c r="A9" t="s">
        <v>22</v>
      </c>
      <c r="B9">
        <v>1</v>
      </c>
      <c r="C9">
        <v>0.05</v>
      </c>
      <c r="D9">
        <v>-2.8000000000000001E-2</v>
      </c>
      <c r="E9">
        <v>0.996</v>
      </c>
      <c r="F9">
        <v>-2.8109999999999999</v>
      </c>
      <c r="G9">
        <v>-195</v>
      </c>
      <c r="H9">
        <v>23</v>
      </c>
      <c r="I9" s="8">
        <f t="shared" si="0"/>
        <v>-64.652999999999992</v>
      </c>
      <c r="K9" t="s">
        <v>24</v>
      </c>
      <c r="L9">
        <v>1</v>
      </c>
      <c r="M9">
        <v>0.05</v>
      </c>
      <c r="N9">
        <v>-2.1000000000000001E-2</v>
      </c>
      <c r="O9">
        <v>0.61199999999999999</v>
      </c>
      <c r="P9">
        <v>-3.4689999999999999</v>
      </c>
      <c r="Q9">
        <v>-42</v>
      </c>
      <c r="R9">
        <v>12</v>
      </c>
      <c r="S9" s="8">
        <f t="shared" si="1"/>
        <v>-41.628</v>
      </c>
      <c r="U9" t="s">
        <v>24</v>
      </c>
      <c r="V9">
        <v>0</v>
      </c>
      <c r="W9">
        <v>0.05</v>
      </c>
      <c r="X9">
        <v>-1.2E-2</v>
      </c>
      <c r="Y9">
        <v>0.371</v>
      </c>
      <c r="Z9">
        <v>-3.1539999999999999</v>
      </c>
      <c r="AA9">
        <v>-25</v>
      </c>
      <c r="AB9">
        <v>11</v>
      </c>
      <c r="AC9" s="8">
        <f t="shared" si="2"/>
        <v>-34.694000000000003</v>
      </c>
      <c r="AE9" s="2" t="s">
        <v>187</v>
      </c>
      <c r="AF9" s="4">
        <f>+COUNTIFS(B3:B70,"1",D3:D70,"&gt;0")/COUNTA(A3:A70)</f>
        <v>0</v>
      </c>
      <c r="AG9" s="4">
        <f>+COUNTIFS(L3:L70,"1",N3:N70,"&gt;0")/COUNTA(K3:K70)</f>
        <v>0</v>
      </c>
      <c r="AH9" s="4">
        <f>+COUNTIFS(V3:V70,"1",X3:X70,"&gt;0")/COUNTA(U3:U70)</f>
        <v>2.6315789473684209E-2</v>
      </c>
    </row>
    <row r="10" spans="1:34" x14ac:dyDescent="0.25">
      <c r="A10" t="s">
        <v>23</v>
      </c>
      <c r="B10">
        <v>1</v>
      </c>
      <c r="C10">
        <v>0.05</v>
      </c>
      <c r="D10">
        <v>-3.9E-2</v>
      </c>
      <c r="E10">
        <v>1.204</v>
      </c>
      <c r="F10">
        <v>-3.2210000000000001</v>
      </c>
      <c r="G10">
        <v>-214</v>
      </c>
      <c r="H10">
        <v>23</v>
      </c>
      <c r="I10" s="8">
        <f t="shared" si="0"/>
        <v>-74.082999999999998</v>
      </c>
      <c r="K10" t="s">
        <v>26</v>
      </c>
      <c r="L10">
        <v>0</v>
      </c>
      <c r="M10">
        <v>0.05</v>
      </c>
      <c r="N10">
        <v>-3.9E-2</v>
      </c>
      <c r="O10">
        <v>2.0430000000000001</v>
      </c>
      <c r="P10">
        <v>-1.9039999999999999</v>
      </c>
      <c r="Q10">
        <v>-14</v>
      </c>
      <c r="R10">
        <v>12</v>
      </c>
      <c r="S10" s="8">
        <f t="shared" si="1"/>
        <v>-22.847999999999999</v>
      </c>
      <c r="U10" t="s">
        <v>26</v>
      </c>
      <c r="V10">
        <v>0</v>
      </c>
      <c r="W10">
        <v>0.05</v>
      </c>
      <c r="X10">
        <v>-3.2000000000000001E-2</v>
      </c>
      <c r="Y10">
        <v>1.446</v>
      </c>
      <c r="Z10">
        <v>-2.2130000000000001</v>
      </c>
      <c r="AA10">
        <v>-21</v>
      </c>
      <c r="AB10">
        <v>11</v>
      </c>
      <c r="AC10" s="8">
        <f t="shared" si="2"/>
        <v>-24.343</v>
      </c>
      <c r="AF10" s="4"/>
      <c r="AG10" s="4"/>
      <c r="AH10" s="4"/>
    </row>
    <row r="11" spans="1:34" x14ac:dyDescent="0.25">
      <c r="A11" t="s">
        <v>24</v>
      </c>
      <c r="B11">
        <v>1</v>
      </c>
      <c r="C11">
        <v>0.05</v>
      </c>
      <c r="D11">
        <v>-1.6E-2</v>
      </c>
      <c r="E11">
        <v>0.59699999999999998</v>
      </c>
      <c r="F11">
        <v>-2.6629999999999998</v>
      </c>
      <c r="G11">
        <v>-191</v>
      </c>
      <c r="H11">
        <v>23</v>
      </c>
      <c r="I11" s="8">
        <f t="shared" si="0"/>
        <v>-61.248999999999995</v>
      </c>
      <c r="K11" t="s">
        <v>27</v>
      </c>
      <c r="L11">
        <v>0</v>
      </c>
      <c r="M11">
        <v>0.05</v>
      </c>
      <c r="N11">
        <v>-4.0000000000000001E-3</v>
      </c>
      <c r="O11">
        <v>0.67100000000000004</v>
      </c>
      <c r="P11">
        <v>-0.54600000000000004</v>
      </c>
      <c r="Q11">
        <v>-4</v>
      </c>
      <c r="R11">
        <v>9</v>
      </c>
      <c r="S11" s="8">
        <f t="shared" si="1"/>
        <v>-6.5520000000000005</v>
      </c>
      <c r="U11" t="s">
        <v>27</v>
      </c>
      <c r="V11">
        <v>1</v>
      </c>
      <c r="W11">
        <v>0.05</v>
      </c>
      <c r="X11">
        <v>-2.3E-2</v>
      </c>
      <c r="Y11">
        <v>0.54700000000000004</v>
      </c>
      <c r="Z11">
        <v>-4.1130000000000004</v>
      </c>
      <c r="AA11">
        <v>-27</v>
      </c>
      <c r="AB11">
        <v>11</v>
      </c>
      <c r="AC11" s="8">
        <f t="shared" si="2"/>
        <v>-45.243000000000002</v>
      </c>
      <c r="AF11" s="4"/>
      <c r="AG11" s="4"/>
      <c r="AH11" s="4"/>
    </row>
    <row r="12" spans="1:34" x14ac:dyDescent="0.25">
      <c r="A12" t="s">
        <v>26</v>
      </c>
      <c r="B12">
        <v>1</v>
      </c>
      <c r="C12">
        <v>0.05</v>
      </c>
      <c r="D12">
        <v>-0.05</v>
      </c>
      <c r="E12">
        <v>2.1320000000000001</v>
      </c>
      <c r="F12">
        <v>-2.3620000000000001</v>
      </c>
      <c r="G12">
        <v>-139</v>
      </c>
      <c r="H12">
        <v>23</v>
      </c>
      <c r="I12" s="8">
        <f t="shared" si="0"/>
        <v>-54.326000000000001</v>
      </c>
      <c r="K12" t="s">
        <v>92</v>
      </c>
      <c r="L12">
        <v>0</v>
      </c>
      <c r="M12">
        <v>0.05</v>
      </c>
      <c r="N12">
        <v>1E-3</v>
      </c>
      <c r="O12">
        <v>0.16600000000000001</v>
      </c>
      <c r="P12">
        <v>0.80200000000000005</v>
      </c>
      <c r="Q12">
        <v>1</v>
      </c>
      <c r="R12">
        <v>11</v>
      </c>
      <c r="S12" s="8">
        <f t="shared" si="1"/>
        <v>9.6240000000000006</v>
      </c>
      <c r="U12" t="s">
        <v>92</v>
      </c>
      <c r="V12">
        <v>0</v>
      </c>
      <c r="W12">
        <v>0.05</v>
      </c>
      <c r="X12">
        <v>5.0000000000000001E-3</v>
      </c>
      <c r="Y12">
        <v>0.14000000000000001</v>
      </c>
      <c r="Z12">
        <v>3.2029999999999998</v>
      </c>
      <c r="AA12">
        <v>19</v>
      </c>
      <c r="AB12">
        <v>11</v>
      </c>
      <c r="AC12" s="8">
        <f t="shared" si="2"/>
        <v>35.232999999999997</v>
      </c>
    </row>
    <row r="13" spans="1:34" x14ac:dyDescent="0.25">
      <c r="A13" t="s">
        <v>27</v>
      </c>
      <c r="B13">
        <v>1</v>
      </c>
      <c r="C13">
        <v>0.05</v>
      </c>
      <c r="D13">
        <v>-1.7000000000000001E-2</v>
      </c>
      <c r="E13">
        <v>0.72199999999999998</v>
      </c>
      <c r="F13">
        <v>-2.2919999999999998</v>
      </c>
      <c r="G13">
        <v>-114</v>
      </c>
      <c r="H13">
        <v>20</v>
      </c>
      <c r="I13" s="8">
        <f t="shared" si="0"/>
        <v>-52.715999999999994</v>
      </c>
      <c r="K13" t="s">
        <v>29</v>
      </c>
      <c r="L13">
        <v>1</v>
      </c>
      <c r="M13">
        <v>0.05</v>
      </c>
      <c r="N13">
        <v>-0.20599999999999999</v>
      </c>
      <c r="O13">
        <v>2.7410000000000001</v>
      </c>
      <c r="P13">
        <v>-7.5030000000000001</v>
      </c>
      <c r="Q13">
        <v>-51</v>
      </c>
      <c r="R13">
        <v>11</v>
      </c>
      <c r="S13" s="8">
        <f t="shared" si="1"/>
        <v>-90.036000000000001</v>
      </c>
      <c r="U13" t="s">
        <v>29</v>
      </c>
      <c r="V13">
        <v>0</v>
      </c>
      <c r="W13">
        <v>0.05</v>
      </c>
      <c r="X13">
        <v>-2.9000000000000001E-2</v>
      </c>
      <c r="Y13">
        <v>1.038</v>
      </c>
      <c r="Z13">
        <v>-2.819</v>
      </c>
      <c r="AA13">
        <v>-17</v>
      </c>
      <c r="AB13">
        <v>11</v>
      </c>
      <c r="AC13" s="8">
        <f t="shared" si="2"/>
        <v>-31.009</v>
      </c>
    </row>
    <row r="14" spans="1:34" x14ac:dyDescent="0.25">
      <c r="A14" t="s">
        <v>92</v>
      </c>
      <c r="B14">
        <v>0</v>
      </c>
      <c r="C14">
        <v>0.05</v>
      </c>
      <c r="D14">
        <v>0</v>
      </c>
      <c r="E14">
        <v>0.186</v>
      </c>
      <c r="F14">
        <v>-0.23100000000000001</v>
      </c>
      <c r="G14">
        <v>-7</v>
      </c>
      <c r="H14">
        <v>22</v>
      </c>
      <c r="I14" s="8">
        <f t="shared" si="0"/>
        <v>-5.3130000000000006</v>
      </c>
      <c r="K14" t="s">
        <v>33</v>
      </c>
      <c r="L14">
        <v>1</v>
      </c>
      <c r="M14">
        <v>0.05</v>
      </c>
      <c r="N14">
        <v>-0.03</v>
      </c>
      <c r="O14">
        <v>0.75700000000000001</v>
      </c>
      <c r="P14">
        <v>-3.9159999999999999</v>
      </c>
      <c r="Q14">
        <v>-52</v>
      </c>
      <c r="R14">
        <v>12</v>
      </c>
      <c r="S14" s="8">
        <f t="shared" si="1"/>
        <v>-46.991999999999997</v>
      </c>
      <c r="U14" t="s">
        <v>33</v>
      </c>
      <c r="V14">
        <v>0</v>
      </c>
      <c r="W14">
        <v>0.05</v>
      </c>
      <c r="X14">
        <v>-0.02</v>
      </c>
      <c r="Y14">
        <v>0.47199999999999998</v>
      </c>
      <c r="Z14">
        <v>-4.2370000000000001</v>
      </c>
      <c r="AA14">
        <v>-25</v>
      </c>
      <c r="AB14">
        <v>11</v>
      </c>
      <c r="AC14" s="8">
        <f t="shared" si="2"/>
        <v>-46.606999999999999</v>
      </c>
    </row>
    <row r="15" spans="1:34" x14ac:dyDescent="0.25">
      <c r="A15" t="s">
        <v>29</v>
      </c>
      <c r="B15">
        <v>1</v>
      </c>
      <c r="C15">
        <v>0.05</v>
      </c>
      <c r="D15">
        <v>-7.9000000000000001E-2</v>
      </c>
      <c r="E15">
        <v>2.165</v>
      </c>
      <c r="F15">
        <v>-3.6709999999999998</v>
      </c>
      <c r="G15">
        <v>-163</v>
      </c>
      <c r="H15">
        <v>22</v>
      </c>
      <c r="I15" s="8">
        <f t="shared" si="0"/>
        <v>-84.432999999999993</v>
      </c>
      <c r="K15" t="s">
        <v>34</v>
      </c>
      <c r="L15">
        <v>1</v>
      </c>
      <c r="M15">
        <v>0.05</v>
      </c>
      <c r="N15">
        <v>-1.4999999999999999E-2</v>
      </c>
      <c r="O15">
        <v>0.35599999999999998</v>
      </c>
      <c r="P15">
        <v>-4.2130000000000001</v>
      </c>
      <c r="Q15">
        <v>-50</v>
      </c>
      <c r="R15">
        <v>12</v>
      </c>
      <c r="S15" s="8">
        <f t="shared" si="1"/>
        <v>-50.555999999999997</v>
      </c>
      <c r="U15" t="s">
        <v>34</v>
      </c>
      <c r="V15">
        <v>1</v>
      </c>
      <c r="W15">
        <v>0.05</v>
      </c>
      <c r="X15">
        <v>-0.01</v>
      </c>
      <c r="Y15">
        <v>0.22500000000000001</v>
      </c>
      <c r="Z15">
        <v>-4.444</v>
      </c>
      <c r="AA15">
        <v>-29</v>
      </c>
      <c r="AB15">
        <v>11</v>
      </c>
      <c r="AC15" s="8">
        <f t="shared" si="2"/>
        <v>-48.884</v>
      </c>
    </row>
    <row r="16" spans="1:34" x14ac:dyDescent="0.25">
      <c r="A16" t="s">
        <v>111</v>
      </c>
      <c r="B16">
        <v>1</v>
      </c>
      <c r="C16">
        <v>0.05</v>
      </c>
      <c r="D16">
        <v>-2.1000000000000001E-2</v>
      </c>
      <c r="E16">
        <v>0.70599999999999996</v>
      </c>
      <c r="F16">
        <v>-2.9950000000000001</v>
      </c>
      <c r="G16">
        <v>-178</v>
      </c>
      <c r="H16">
        <v>23</v>
      </c>
      <c r="I16" s="8">
        <f t="shared" si="0"/>
        <v>-68.885000000000005</v>
      </c>
      <c r="K16" t="s">
        <v>35</v>
      </c>
      <c r="L16">
        <v>1</v>
      </c>
      <c r="M16">
        <v>0.05</v>
      </c>
      <c r="N16">
        <v>-1.4999999999999999E-2</v>
      </c>
      <c r="O16">
        <v>0.32900000000000001</v>
      </c>
      <c r="P16">
        <v>-4.59</v>
      </c>
      <c r="Q16">
        <v>-54</v>
      </c>
      <c r="R16">
        <v>12</v>
      </c>
      <c r="S16" s="8">
        <f t="shared" si="1"/>
        <v>-55.08</v>
      </c>
      <c r="U16" t="s">
        <v>35</v>
      </c>
      <c r="V16">
        <v>0</v>
      </c>
      <c r="W16">
        <v>0.05</v>
      </c>
      <c r="X16">
        <v>-8.9999999999999993E-3</v>
      </c>
      <c r="Y16">
        <v>0.20799999999999999</v>
      </c>
      <c r="Z16">
        <v>-4.1130000000000004</v>
      </c>
      <c r="AA16">
        <v>-24</v>
      </c>
      <c r="AB16">
        <v>11</v>
      </c>
      <c r="AC16" s="8">
        <f t="shared" si="2"/>
        <v>-45.243000000000002</v>
      </c>
    </row>
    <row r="17" spans="1:29" x14ac:dyDescent="0.25">
      <c r="A17" t="s">
        <v>34</v>
      </c>
      <c r="B17">
        <v>1</v>
      </c>
      <c r="C17">
        <v>0.05</v>
      </c>
      <c r="D17">
        <v>-8.9999999999999993E-3</v>
      </c>
      <c r="E17">
        <v>0.32800000000000001</v>
      </c>
      <c r="F17">
        <v>-2.843</v>
      </c>
      <c r="G17">
        <v>-181</v>
      </c>
      <c r="H17">
        <v>23</v>
      </c>
      <c r="I17" s="8">
        <f t="shared" si="0"/>
        <v>-65.388999999999996</v>
      </c>
      <c r="K17" t="s">
        <v>36</v>
      </c>
      <c r="L17">
        <v>1</v>
      </c>
      <c r="M17">
        <v>0.05</v>
      </c>
      <c r="N17">
        <v>-3.0000000000000001E-3</v>
      </c>
      <c r="O17">
        <v>0.19600000000000001</v>
      </c>
      <c r="P17">
        <v>-1.403</v>
      </c>
      <c r="Q17">
        <v>-29</v>
      </c>
      <c r="R17">
        <v>12</v>
      </c>
      <c r="S17" s="8">
        <f t="shared" si="1"/>
        <v>-16.835999999999999</v>
      </c>
      <c r="U17" t="s">
        <v>36</v>
      </c>
      <c r="V17">
        <v>0</v>
      </c>
      <c r="W17">
        <v>0.05</v>
      </c>
      <c r="X17">
        <v>-5.0000000000000001E-3</v>
      </c>
      <c r="Y17">
        <v>0.17499999999999999</v>
      </c>
      <c r="Z17">
        <v>-3.0529999999999999</v>
      </c>
      <c r="AA17">
        <v>-21</v>
      </c>
      <c r="AB17">
        <v>11</v>
      </c>
      <c r="AC17" s="8">
        <f t="shared" si="2"/>
        <v>-33.582999999999998</v>
      </c>
    </row>
    <row r="18" spans="1:29" x14ac:dyDescent="0.25">
      <c r="A18" t="s">
        <v>35</v>
      </c>
      <c r="B18">
        <v>1</v>
      </c>
      <c r="C18">
        <v>0.05</v>
      </c>
      <c r="D18">
        <v>-8.0000000000000002E-3</v>
      </c>
      <c r="E18">
        <v>0.30399999999999999</v>
      </c>
      <c r="F18">
        <v>-2.7120000000000002</v>
      </c>
      <c r="G18">
        <v>-168</v>
      </c>
      <c r="H18">
        <v>23</v>
      </c>
      <c r="I18" s="8">
        <f t="shared" si="0"/>
        <v>-62.376000000000005</v>
      </c>
      <c r="K18" t="s">
        <v>37</v>
      </c>
      <c r="L18">
        <v>1</v>
      </c>
      <c r="M18">
        <v>0.05</v>
      </c>
      <c r="N18">
        <v>-0.13700000000000001</v>
      </c>
      <c r="O18">
        <v>2.9540000000000002</v>
      </c>
      <c r="P18">
        <v>-4.6440000000000001</v>
      </c>
      <c r="Q18">
        <v>-41</v>
      </c>
      <c r="R18">
        <v>10</v>
      </c>
      <c r="S18" s="8">
        <f t="shared" si="1"/>
        <v>-55.728000000000002</v>
      </c>
      <c r="U18" t="s">
        <v>37</v>
      </c>
      <c r="V18">
        <v>0</v>
      </c>
      <c r="W18">
        <v>0.05</v>
      </c>
      <c r="X18">
        <v>-2.5999999999999999E-2</v>
      </c>
      <c r="Y18">
        <v>1.665</v>
      </c>
      <c r="Z18">
        <v>-1.573</v>
      </c>
      <c r="AA18">
        <v>-21</v>
      </c>
      <c r="AB18">
        <v>11</v>
      </c>
      <c r="AC18" s="8">
        <f t="shared" si="2"/>
        <v>-17.303000000000001</v>
      </c>
    </row>
    <row r="19" spans="1:29" x14ac:dyDescent="0.25">
      <c r="A19" t="s">
        <v>36</v>
      </c>
      <c r="B19">
        <v>1</v>
      </c>
      <c r="C19">
        <v>0.05</v>
      </c>
      <c r="D19">
        <v>-3.0000000000000001E-3</v>
      </c>
      <c r="E19">
        <v>0.19700000000000001</v>
      </c>
      <c r="F19">
        <v>-1.643</v>
      </c>
      <c r="G19">
        <v>-148</v>
      </c>
      <c r="H19">
        <v>23</v>
      </c>
      <c r="I19" s="8">
        <f t="shared" si="0"/>
        <v>-37.789000000000001</v>
      </c>
      <c r="K19" t="s">
        <v>38</v>
      </c>
      <c r="L19">
        <v>1</v>
      </c>
      <c r="M19">
        <v>0.05</v>
      </c>
      <c r="N19">
        <v>-0.121</v>
      </c>
      <c r="O19">
        <v>1.9370000000000001</v>
      </c>
      <c r="P19">
        <v>-6.2679999999999998</v>
      </c>
      <c r="Q19">
        <v>-43</v>
      </c>
      <c r="R19">
        <v>11</v>
      </c>
      <c r="S19" s="8">
        <f t="shared" si="1"/>
        <v>-75.215999999999994</v>
      </c>
      <c r="U19" t="s">
        <v>38</v>
      </c>
      <c r="V19">
        <v>1</v>
      </c>
      <c r="W19">
        <v>0.05</v>
      </c>
      <c r="X19">
        <v>1.6E-2</v>
      </c>
      <c r="Y19">
        <v>0.72899999999999998</v>
      </c>
      <c r="Z19">
        <v>2.25</v>
      </c>
      <c r="AA19">
        <v>48</v>
      </c>
      <c r="AB19">
        <v>11</v>
      </c>
      <c r="AC19" s="8">
        <f t="shared" si="2"/>
        <v>24.75</v>
      </c>
    </row>
    <row r="20" spans="1:29" x14ac:dyDescent="0.25">
      <c r="A20" t="s">
        <v>37</v>
      </c>
      <c r="B20">
        <v>1</v>
      </c>
      <c r="C20">
        <v>0.05</v>
      </c>
      <c r="D20">
        <v>-5.7000000000000002E-2</v>
      </c>
      <c r="E20">
        <v>2.5510000000000002</v>
      </c>
      <c r="F20">
        <v>-2.246</v>
      </c>
      <c r="G20">
        <v>-144</v>
      </c>
      <c r="H20">
        <v>21</v>
      </c>
      <c r="I20" s="8">
        <f t="shared" si="0"/>
        <v>-51.658000000000001</v>
      </c>
      <c r="K20" t="s">
        <v>40</v>
      </c>
      <c r="L20">
        <v>1</v>
      </c>
      <c r="M20">
        <v>0.05</v>
      </c>
      <c r="N20">
        <v>-6.7000000000000004E-2</v>
      </c>
      <c r="O20">
        <v>1.3560000000000001</v>
      </c>
      <c r="P20">
        <v>-4.9409999999999998</v>
      </c>
      <c r="Q20">
        <v>-42</v>
      </c>
      <c r="R20">
        <v>12</v>
      </c>
      <c r="S20" s="8">
        <f t="shared" si="1"/>
        <v>-59.292000000000002</v>
      </c>
      <c r="U20" t="s">
        <v>40</v>
      </c>
      <c r="V20">
        <v>1</v>
      </c>
      <c r="W20">
        <v>0.05</v>
      </c>
      <c r="X20">
        <v>-3.1E-2</v>
      </c>
      <c r="Y20">
        <v>0.80600000000000005</v>
      </c>
      <c r="Z20">
        <v>-3.9079999999999999</v>
      </c>
      <c r="AA20">
        <v>-36</v>
      </c>
      <c r="AB20">
        <v>11</v>
      </c>
      <c r="AC20" s="8">
        <f t="shared" si="2"/>
        <v>-42.988</v>
      </c>
    </row>
    <row r="21" spans="1:29" x14ac:dyDescent="0.25">
      <c r="A21" t="s">
        <v>38</v>
      </c>
      <c r="B21">
        <v>0</v>
      </c>
      <c r="C21">
        <v>0.05</v>
      </c>
      <c r="D21">
        <v>-1.2E-2</v>
      </c>
      <c r="E21">
        <v>1.052</v>
      </c>
      <c r="F21">
        <v>-1.1879999999999999</v>
      </c>
      <c r="G21">
        <v>-22</v>
      </c>
      <c r="H21">
        <v>22</v>
      </c>
      <c r="I21" s="8">
        <f t="shared" si="0"/>
        <v>-27.323999999999998</v>
      </c>
      <c r="K21" t="s">
        <v>41</v>
      </c>
      <c r="L21">
        <v>1</v>
      </c>
      <c r="M21">
        <v>0.05</v>
      </c>
      <c r="N21">
        <v>-2.3E-2</v>
      </c>
      <c r="O21">
        <v>0.42299999999999999</v>
      </c>
      <c r="P21">
        <v>-5.532</v>
      </c>
      <c r="Q21">
        <v>-58</v>
      </c>
      <c r="R21">
        <v>12</v>
      </c>
      <c r="S21" s="8">
        <f t="shared" si="1"/>
        <v>-66.384</v>
      </c>
      <c r="U21" t="s">
        <v>41</v>
      </c>
      <c r="V21">
        <v>1</v>
      </c>
      <c r="W21">
        <v>0.05</v>
      </c>
      <c r="X21">
        <v>-8.9999999999999993E-3</v>
      </c>
      <c r="Y21">
        <v>0.221</v>
      </c>
      <c r="Z21">
        <v>-3.8980000000000001</v>
      </c>
      <c r="AA21">
        <v>-39</v>
      </c>
      <c r="AB21">
        <v>11</v>
      </c>
      <c r="AC21" s="8">
        <f t="shared" si="2"/>
        <v>-42.878</v>
      </c>
    </row>
    <row r="22" spans="1:29" x14ac:dyDescent="0.25">
      <c r="A22" t="s">
        <v>194</v>
      </c>
      <c r="B22">
        <v>1</v>
      </c>
      <c r="C22">
        <v>0.05</v>
      </c>
      <c r="D22">
        <v>-0.03</v>
      </c>
      <c r="E22">
        <v>1.139</v>
      </c>
      <c r="F22">
        <v>-2.5939999999999999</v>
      </c>
      <c r="G22">
        <v>-172</v>
      </c>
      <c r="H22">
        <v>23</v>
      </c>
      <c r="I22" s="8">
        <f t="shared" si="0"/>
        <v>-59.661999999999999</v>
      </c>
      <c r="K22" t="s">
        <v>42</v>
      </c>
      <c r="L22">
        <v>1</v>
      </c>
      <c r="M22">
        <v>0.05</v>
      </c>
      <c r="N22">
        <v>-4.2999999999999997E-2</v>
      </c>
      <c r="O22">
        <v>1.194</v>
      </c>
      <c r="P22">
        <v>-3.601</v>
      </c>
      <c r="Q22">
        <v>-48</v>
      </c>
      <c r="R22">
        <v>12</v>
      </c>
      <c r="S22" s="8">
        <f t="shared" si="1"/>
        <v>-43.212000000000003</v>
      </c>
      <c r="U22" t="s">
        <v>42</v>
      </c>
      <c r="V22">
        <v>1</v>
      </c>
      <c r="W22">
        <v>0.05</v>
      </c>
      <c r="X22">
        <v>-3.1E-2</v>
      </c>
      <c r="Y22">
        <v>0.70399999999999996</v>
      </c>
      <c r="Z22">
        <v>-4.4029999999999996</v>
      </c>
      <c r="AA22">
        <v>-33</v>
      </c>
      <c r="AB22">
        <v>11</v>
      </c>
      <c r="AC22" s="8">
        <f t="shared" si="2"/>
        <v>-48.432999999999993</v>
      </c>
    </row>
    <row r="23" spans="1:29" x14ac:dyDescent="0.25">
      <c r="A23" t="s">
        <v>41</v>
      </c>
      <c r="B23">
        <v>1</v>
      </c>
      <c r="C23">
        <v>0.05</v>
      </c>
      <c r="D23">
        <v>-1.0999999999999999E-2</v>
      </c>
      <c r="E23">
        <v>0.36399999999999999</v>
      </c>
      <c r="F23">
        <v>-2.9489999999999998</v>
      </c>
      <c r="G23">
        <v>-191</v>
      </c>
      <c r="H23">
        <v>23</v>
      </c>
      <c r="I23" s="8">
        <f t="shared" si="0"/>
        <v>-67.826999999999998</v>
      </c>
      <c r="K23" t="s">
        <v>43</v>
      </c>
      <c r="L23">
        <v>1</v>
      </c>
      <c r="M23">
        <v>0.05</v>
      </c>
      <c r="N23">
        <v>-5.2999999999999999E-2</v>
      </c>
      <c r="O23">
        <v>1.046</v>
      </c>
      <c r="P23">
        <v>-5.0810000000000004</v>
      </c>
      <c r="Q23">
        <v>-58</v>
      </c>
      <c r="R23">
        <v>12</v>
      </c>
      <c r="S23" s="8">
        <f t="shared" si="1"/>
        <v>-60.972000000000008</v>
      </c>
      <c r="U23" t="s">
        <v>43</v>
      </c>
      <c r="V23">
        <v>1</v>
      </c>
      <c r="W23">
        <v>0.05</v>
      </c>
      <c r="X23">
        <v>-2.1000000000000001E-2</v>
      </c>
      <c r="Y23">
        <v>0.43099999999999999</v>
      </c>
      <c r="Z23">
        <v>-4.9459999999999997</v>
      </c>
      <c r="AA23">
        <v>-29</v>
      </c>
      <c r="AB23">
        <v>11</v>
      </c>
      <c r="AC23" s="8">
        <f t="shared" si="2"/>
        <v>-54.405999999999999</v>
      </c>
    </row>
    <row r="24" spans="1:29" x14ac:dyDescent="0.25">
      <c r="A24" t="s">
        <v>42</v>
      </c>
      <c r="B24">
        <v>1</v>
      </c>
      <c r="C24">
        <v>0.05</v>
      </c>
      <c r="D24">
        <v>-3.4000000000000002E-2</v>
      </c>
      <c r="E24">
        <v>1.125</v>
      </c>
      <c r="F24">
        <v>-3.0470000000000002</v>
      </c>
      <c r="G24">
        <v>-211</v>
      </c>
      <c r="H24">
        <v>23</v>
      </c>
      <c r="I24" s="8">
        <f t="shared" si="0"/>
        <v>-70.081000000000003</v>
      </c>
      <c r="K24" t="s">
        <v>45</v>
      </c>
      <c r="L24">
        <v>1</v>
      </c>
      <c r="M24">
        <v>0.05</v>
      </c>
      <c r="N24">
        <v>-3.3000000000000002E-2</v>
      </c>
      <c r="O24">
        <v>1.4850000000000001</v>
      </c>
      <c r="P24">
        <v>-2.206</v>
      </c>
      <c r="Q24">
        <v>-26</v>
      </c>
      <c r="R24">
        <v>11</v>
      </c>
      <c r="S24" s="8">
        <f t="shared" si="1"/>
        <v>-26.472000000000001</v>
      </c>
      <c r="U24" t="s">
        <v>46</v>
      </c>
      <c r="V24">
        <v>1</v>
      </c>
      <c r="W24">
        <v>0.05</v>
      </c>
      <c r="X24">
        <v>-4.5999999999999999E-2</v>
      </c>
      <c r="Y24">
        <v>0.89600000000000002</v>
      </c>
      <c r="Z24">
        <v>-5.1340000000000003</v>
      </c>
      <c r="AA24">
        <v>-43</v>
      </c>
      <c r="AB24">
        <v>11</v>
      </c>
      <c r="AC24" s="8">
        <f t="shared" si="2"/>
        <v>-56.474000000000004</v>
      </c>
    </row>
    <row r="25" spans="1:29" x14ac:dyDescent="0.25">
      <c r="A25" t="s">
        <v>43</v>
      </c>
      <c r="B25">
        <v>1</v>
      </c>
      <c r="C25">
        <v>0.05</v>
      </c>
      <c r="D25">
        <v>-3.5999999999999997E-2</v>
      </c>
      <c r="E25">
        <v>0.93100000000000005</v>
      </c>
      <c r="F25">
        <v>-3.9180000000000001</v>
      </c>
      <c r="G25">
        <v>-194</v>
      </c>
      <c r="H25">
        <v>23</v>
      </c>
      <c r="I25" s="8">
        <f t="shared" si="0"/>
        <v>-90.114000000000004</v>
      </c>
      <c r="K25" t="s">
        <v>93</v>
      </c>
      <c r="L25">
        <v>1</v>
      </c>
      <c r="M25">
        <v>0.05</v>
      </c>
      <c r="N25">
        <v>-5.8999999999999997E-2</v>
      </c>
      <c r="O25">
        <v>1.1579999999999999</v>
      </c>
      <c r="P25">
        <v>-5.0570000000000004</v>
      </c>
      <c r="Q25">
        <v>-28</v>
      </c>
      <c r="R25">
        <v>9</v>
      </c>
      <c r="S25" s="8">
        <f t="shared" si="1"/>
        <v>-60.684000000000005</v>
      </c>
      <c r="U25" t="s">
        <v>47</v>
      </c>
      <c r="V25">
        <v>1</v>
      </c>
      <c r="W25">
        <v>0.05</v>
      </c>
      <c r="X25">
        <v>-8.2000000000000003E-2</v>
      </c>
      <c r="Y25">
        <v>1.4490000000000001</v>
      </c>
      <c r="Z25">
        <v>-5.6589999999999998</v>
      </c>
      <c r="AA25">
        <v>-33</v>
      </c>
      <c r="AB25">
        <v>10</v>
      </c>
      <c r="AC25" s="8">
        <f t="shared" si="2"/>
        <v>-62.248999999999995</v>
      </c>
    </row>
    <row r="26" spans="1:29" x14ac:dyDescent="0.25">
      <c r="K26" t="s">
        <v>94</v>
      </c>
      <c r="L26">
        <v>1</v>
      </c>
      <c r="M26">
        <v>0.05</v>
      </c>
      <c r="N26">
        <v>-0.06</v>
      </c>
      <c r="O26">
        <v>1.085</v>
      </c>
      <c r="P26">
        <v>-5.53</v>
      </c>
      <c r="Q26">
        <v>-29</v>
      </c>
      <c r="R26">
        <v>11</v>
      </c>
      <c r="S26" s="8">
        <f t="shared" si="1"/>
        <v>-66.36</v>
      </c>
      <c r="U26" t="s">
        <v>49</v>
      </c>
      <c r="V26">
        <v>1</v>
      </c>
      <c r="W26">
        <v>0.05</v>
      </c>
      <c r="X26">
        <v>-7.1999999999999995E-2</v>
      </c>
      <c r="Y26">
        <v>1.304</v>
      </c>
      <c r="Z26">
        <v>-5.4889999999999999</v>
      </c>
      <c r="AA26">
        <v>-45</v>
      </c>
      <c r="AB26">
        <v>11</v>
      </c>
      <c r="AC26" s="8">
        <f t="shared" si="2"/>
        <v>-60.378999999999998</v>
      </c>
    </row>
    <row r="27" spans="1:29" x14ac:dyDescent="0.25">
      <c r="K27" t="s">
        <v>56</v>
      </c>
      <c r="L27">
        <v>1</v>
      </c>
      <c r="M27">
        <v>0.05</v>
      </c>
      <c r="N27">
        <v>-7.2999999999999995E-2</v>
      </c>
      <c r="O27">
        <v>1.2250000000000001</v>
      </c>
      <c r="P27">
        <v>-5.98</v>
      </c>
      <c r="Q27">
        <v>-58</v>
      </c>
      <c r="R27">
        <v>12</v>
      </c>
      <c r="S27" s="8">
        <f t="shared" si="1"/>
        <v>-71.760000000000005</v>
      </c>
      <c r="U27" t="s">
        <v>50</v>
      </c>
      <c r="V27">
        <v>1</v>
      </c>
      <c r="W27">
        <v>0.05</v>
      </c>
      <c r="X27">
        <v>-5.1999999999999998E-2</v>
      </c>
      <c r="Y27">
        <v>0.91900000000000004</v>
      </c>
      <c r="Z27">
        <v>-5.6239999999999997</v>
      </c>
      <c r="AA27">
        <v>-39</v>
      </c>
      <c r="AB27">
        <v>10</v>
      </c>
      <c r="AC27" s="8">
        <f t="shared" si="2"/>
        <v>-61.863999999999997</v>
      </c>
    </row>
    <row r="28" spans="1:29" x14ac:dyDescent="0.25">
      <c r="K28" t="s">
        <v>95</v>
      </c>
      <c r="L28">
        <v>1</v>
      </c>
      <c r="M28">
        <v>0.05</v>
      </c>
      <c r="N28">
        <v>-4.7E-2</v>
      </c>
      <c r="O28">
        <v>1.0009999999999999</v>
      </c>
      <c r="P28">
        <v>-4.7300000000000004</v>
      </c>
      <c r="Q28">
        <v>-48</v>
      </c>
      <c r="R28">
        <v>12</v>
      </c>
      <c r="S28" s="8">
        <f t="shared" si="1"/>
        <v>-56.760000000000005</v>
      </c>
      <c r="U28" t="s">
        <v>51</v>
      </c>
      <c r="V28">
        <v>1</v>
      </c>
      <c r="W28">
        <v>0.05</v>
      </c>
      <c r="X28">
        <v>-4.9000000000000002E-2</v>
      </c>
      <c r="Y28">
        <v>1.0449999999999999</v>
      </c>
      <c r="Z28">
        <v>-4.6890000000000001</v>
      </c>
      <c r="AA28">
        <v>-33</v>
      </c>
      <c r="AB28">
        <v>10</v>
      </c>
      <c r="AC28" s="8">
        <f t="shared" si="2"/>
        <v>-51.579000000000001</v>
      </c>
    </row>
    <row r="29" spans="1:29" x14ac:dyDescent="0.25">
      <c r="K29" t="s">
        <v>57</v>
      </c>
      <c r="L29">
        <v>1</v>
      </c>
      <c r="M29">
        <v>0.05</v>
      </c>
      <c r="N29">
        <v>-4.4999999999999998E-2</v>
      </c>
      <c r="O29">
        <v>0.94499999999999995</v>
      </c>
      <c r="P29">
        <v>-4.72</v>
      </c>
      <c r="Q29">
        <v>-48</v>
      </c>
      <c r="R29">
        <v>12</v>
      </c>
      <c r="S29" s="8">
        <f t="shared" si="1"/>
        <v>-56.64</v>
      </c>
      <c r="U29" t="s">
        <v>52</v>
      </c>
      <c r="V29">
        <v>1</v>
      </c>
      <c r="W29">
        <v>0.05</v>
      </c>
      <c r="X29">
        <v>-4.2999999999999997E-2</v>
      </c>
      <c r="Y29">
        <v>0.746</v>
      </c>
      <c r="Z29">
        <v>-5.7069999999999999</v>
      </c>
      <c r="AA29">
        <v>-39</v>
      </c>
      <c r="AB29">
        <v>10</v>
      </c>
      <c r="AC29" s="8">
        <f t="shared" si="2"/>
        <v>-62.777000000000001</v>
      </c>
    </row>
    <row r="30" spans="1:29" x14ac:dyDescent="0.25">
      <c r="K30" t="s">
        <v>58</v>
      </c>
      <c r="L30">
        <v>1</v>
      </c>
      <c r="M30">
        <v>0.05</v>
      </c>
      <c r="N30">
        <v>-4.8000000000000001E-2</v>
      </c>
      <c r="O30">
        <v>0.95499999999999996</v>
      </c>
      <c r="P30">
        <v>-4.9989999999999997</v>
      </c>
      <c r="Q30">
        <v>-40</v>
      </c>
      <c r="R30">
        <v>12</v>
      </c>
      <c r="S30" s="8">
        <f t="shared" si="1"/>
        <v>-59.988</v>
      </c>
      <c r="U30" t="s">
        <v>53</v>
      </c>
      <c r="V30">
        <v>1</v>
      </c>
      <c r="W30">
        <v>0.05</v>
      </c>
      <c r="X30">
        <v>-7.0999999999999994E-2</v>
      </c>
      <c r="Y30">
        <v>1.2370000000000001</v>
      </c>
      <c r="Z30">
        <v>-5.7649999999999997</v>
      </c>
      <c r="AA30">
        <v>-35</v>
      </c>
      <c r="AB30">
        <v>10</v>
      </c>
      <c r="AC30" s="8">
        <f t="shared" si="2"/>
        <v>-63.414999999999999</v>
      </c>
    </row>
    <row r="31" spans="1:29" x14ac:dyDescent="0.25">
      <c r="K31" t="s">
        <v>59</v>
      </c>
      <c r="L31">
        <v>1</v>
      </c>
      <c r="M31">
        <v>0.05</v>
      </c>
      <c r="N31">
        <v>-7.5999999999999998E-2</v>
      </c>
      <c r="O31">
        <v>1.621</v>
      </c>
      <c r="P31">
        <v>-4.6710000000000003</v>
      </c>
      <c r="Q31">
        <v>-40</v>
      </c>
      <c r="R31">
        <v>12</v>
      </c>
      <c r="S31" s="8">
        <f t="shared" si="1"/>
        <v>-56.052000000000007</v>
      </c>
      <c r="U31" t="s">
        <v>54</v>
      </c>
      <c r="V31">
        <v>1</v>
      </c>
      <c r="W31">
        <v>0.05</v>
      </c>
      <c r="X31">
        <v>-8.5999999999999993E-2</v>
      </c>
      <c r="Y31">
        <v>1.19</v>
      </c>
      <c r="Z31">
        <v>-7.2270000000000003</v>
      </c>
      <c r="AA31">
        <v>-41</v>
      </c>
      <c r="AB31">
        <v>10</v>
      </c>
      <c r="AC31" s="8">
        <f t="shared" si="2"/>
        <v>-79.497</v>
      </c>
    </row>
    <row r="32" spans="1:29" x14ac:dyDescent="0.25">
      <c r="K32" t="s">
        <v>60</v>
      </c>
      <c r="L32">
        <v>1</v>
      </c>
      <c r="M32">
        <v>0.05</v>
      </c>
      <c r="N32">
        <v>-5.8999999999999997E-2</v>
      </c>
      <c r="O32">
        <v>1.2669999999999999</v>
      </c>
      <c r="P32">
        <v>-4.657</v>
      </c>
      <c r="Q32">
        <v>-31</v>
      </c>
      <c r="R32">
        <v>11</v>
      </c>
      <c r="S32" s="8">
        <f t="shared" si="1"/>
        <v>-55.884</v>
      </c>
      <c r="U32" t="s">
        <v>55</v>
      </c>
      <c r="V32">
        <v>0</v>
      </c>
      <c r="W32">
        <v>0.05</v>
      </c>
      <c r="X32">
        <v>-3.0000000000000001E-3</v>
      </c>
      <c r="Y32">
        <v>0.26200000000000001</v>
      </c>
      <c r="Z32">
        <v>-1.1870000000000001</v>
      </c>
      <c r="AA32">
        <v>-13</v>
      </c>
      <c r="AB32">
        <v>11</v>
      </c>
      <c r="AC32" s="8">
        <f t="shared" si="2"/>
        <v>-13.057</v>
      </c>
    </row>
    <row r="33" spans="11:29" x14ac:dyDescent="0.25">
      <c r="K33" t="s">
        <v>96</v>
      </c>
      <c r="L33">
        <v>1</v>
      </c>
      <c r="M33">
        <v>0.05</v>
      </c>
      <c r="N33">
        <v>-7.1999999999999995E-2</v>
      </c>
      <c r="O33">
        <v>1.3340000000000001</v>
      </c>
      <c r="P33">
        <v>-5.4290000000000003</v>
      </c>
      <c r="Q33">
        <v>-33</v>
      </c>
      <c r="R33">
        <v>10</v>
      </c>
      <c r="S33" s="8">
        <f t="shared" si="1"/>
        <v>-65.147999999999996</v>
      </c>
      <c r="U33" t="s">
        <v>99</v>
      </c>
      <c r="V33">
        <v>0</v>
      </c>
      <c r="W33">
        <v>0.05</v>
      </c>
      <c r="X33">
        <v>8.9999999999999993E-3</v>
      </c>
      <c r="Y33">
        <v>0.623</v>
      </c>
      <c r="Z33">
        <v>1.468</v>
      </c>
      <c r="AA33">
        <v>7</v>
      </c>
      <c r="AB33">
        <v>10</v>
      </c>
      <c r="AC33" s="8">
        <f t="shared" si="2"/>
        <v>16.148</v>
      </c>
    </row>
    <row r="34" spans="11:29" x14ac:dyDescent="0.25">
      <c r="K34" t="s">
        <v>97</v>
      </c>
      <c r="L34">
        <v>1</v>
      </c>
      <c r="M34">
        <v>0.05</v>
      </c>
      <c r="N34">
        <v>-0.05</v>
      </c>
      <c r="O34">
        <v>0.83599999999999997</v>
      </c>
      <c r="P34">
        <v>-5.9809999999999999</v>
      </c>
      <c r="Q34">
        <v>-23</v>
      </c>
      <c r="R34">
        <v>10</v>
      </c>
      <c r="S34" s="8">
        <f t="shared" si="1"/>
        <v>-71.771999999999991</v>
      </c>
      <c r="U34" t="s">
        <v>65</v>
      </c>
      <c r="V34">
        <v>1</v>
      </c>
      <c r="W34">
        <v>0.05</v>
      </c>
      <c r="X34">
        <v>-4.5999999999999999E-2</v>
      </c>
      <c r="Y34">
        <v>1.1910000000000001</v>
      </c>
      <c r="Z34">
        <v>-3.8279999999999998</v>
      </c>
      <c r="AA34">
        <v>-29</v>
      </c>
      <c r="AB34">
        <v>11</v>
      </c>
      <c r="AC34" s="8">
        <f t="shared" si="2"/>
        <v>-42.107999999999997</v>
      </c>
    </row>
    <row r="35" spans="11:29" x14ac:dyDescent="0.25">
      <c r="K35" t="s">
        <v>61</v>
      </c>
      <c r="L35">
        <v>1</v>
      </c>
      <c r="M35">
        <v>0.05</v>
      </c>
      <c r="N35">
        <v>-4.9000000000000002E-2</v>
      </c>
      <c r="O35">
        <v>0.96699999999999997</v>
      </c>
      <c r="P35">
        <v>-5.0960000000000001</v>
      </c>
      <c r="Q35">
        <v>-40</v>
      </c>
      <c r="R35">
        <v>12</v>
      </c>
      <c r="S35" s="8">
        <f t="shared" si="1"/>
        <v>-61.152000000000001</v>
      </c>
      <c r="U35" t="s">
        <v>31</v>
      </c>
      <c r="V35">
        <v>0</v>
      </c>
      <c r="W35">
        <v>0.05</v>
      </c>
      <c r="X35">
        <v>-1E-3</v>
      </c>
      <c r="Y35">
        <v>0.74</v>
      </c>
      <c r="Z35">
        <v>-0.191</v>
      </c>
      <c r="AA35">
        <v>-1</v>
      </c>
      <c r="AB35">
        <v>10</v>
      </c>
      <c r="AC35" s="8">
        <f t="shared" si="2"/>
        <v>-2.101</v>
      </c>
    </row>
    <row r="36" spans="11:29" x14ac:dyDescent="0.25">
      <c r="K36" t="s">
        <v>28</v>
      </c>
      <c r="L36">
        <v>1</v>
      </c>
      <c r="M36">
        <v>0.05</v>
      </c>
      <c r="N36">
        <v>-6.8000000000000005E-2</v>
      </c>
      <c r="O36">
        <v>1.958</v>
      </c>
      <c r="P36">
        <v>-3.4780000000000002</v>
      </c>
      <c r="Q36">
        <v>-42</v>
      </c>
      <c r="R36">
        <v>12</v>
      </c>
      <c r="S36" s="8">
        <f t="shared" si="1"/>
        <v>-41.736000000000004</v>
      </c>
      <c r="U36" t="s">
        <v>32</v>
      </c>
      <c r="V36">
        <v>0</v>
      </c>
      <c r="W36">
        <v>0.05</v>
      </c>
      <c r="X36">
        <v>-1E-3</v>
      </c>
      <c r="Y36">
        <v>0.95199999999999996</v>
      </c>
      <c r="Z36">
        <v>-9.1999999999999998E-2</v>
      </c>
      <c r="AA36">
        <v>-3</v>
      </c>
      <c r="AB36">
        <v>10</v>
      </c>
      <c r="AC36" s="8">
        <f t="shared" si="2"/>
        <v>-1.012</v>
      </c>
    </row>
    <row r="37" spans="11:29" x14ac:dyDescent="0.25">
      <c r="K37" t="s">
        <v>30</v>
      </c>
      <c r="L37">
        <v>1</v>
      </c>
      <c r="M37">
        <v>0.05</v>
      </c>
      <c r="N37">
        <v>-7.8E-2</v>
      </c>
      <c r="O37">
        <v>1.29</v>
      </c>
      <c r="P37">
        <v>-6.0049999999999999</v>
      </c>
      <c r="Q37">
        <v>-34</v>
      </c>
      <c r="R37">
        <v>12</v>
      </c>
      <c r="S37" s="8">
        <f t="shared" si="1"/>
        <v>-72.06</v>
      </c>
      <c r="U37" t="s">
        <v>66</v>
      </c>
      <c r="V37">
        <v>0</v>
      </c>
      <c r="W37">
        <v>0.05</v>
      </c>
      <c r="X37">
        <v>-2.7E-2</v>
      </c>
      <c r="Y37">
        <v>1.458</v>
      </c>
      <c r="Z37">
        <v>-1.869</v>
      </c>
      <c r="AA37">
        <v>-25</v>
      </c>
      <c r="AB37">
        <v>11</v>
      </c>
      <c r="AC37" s="8">
        <f t="shared" si="2"/>
        <v>-20.559000000000001</v>
      </c>
    </row>
    <row r="38" spans="11:29" x14ac:dyDescent="0.25">
      <c r="K38" t="s">
        <v>98</v>
      </c>
      <c r="L38">
        <v>1</v>
      </c>
      <c r="M38">
        <v>0.05</v>
      </c>
      <c r="N38">
        <v>-0.02</v>
      </c>
      <c r="O38">
        <v>0.46200000000000002</v>
      </c>
      <c r="P38">
        <v>-4.3289999999999997</v>
      </c>
      <c r="Q38">
        <v>-44</v>
      </c>
      <c r="R38">
        <v>12</v>
      </c>
      <c r="S38" s="8">
        <f t="shared" si="1"/>
        <v>-51.947999999999993</v>
      </c>
      <c r="U38" t="s">
        <v>67</v>
      </c>
      <c r="V38">
        <v>1</v>
      </c>
      <c r="W38">
        <v>0.05</v>
      </c>
      <c r="X38">
        <v>-1.9E-2</v>
      </c>
      <c r="Y38">
        <v>0.76900000000000002</v>
      </c>
      <c r="Z38">
        <v>-2.4279999999999999</v>
      </c>
      <c r="AA38">
        <v>-36</v>
      </c>
      <c r="AB38">
        <v>11</v>
      </c>
      <c r="AC38" s="8">
        <f t="shared" si="2"/>
        <v>-26.707999999999998</v>
      </c>
    </row>
    <row r="39" spans="11:29" x14ac:dyDescent="0.25">
      <c r="K39" t="s">
        <v>68</v>
      </c>
      <c r="L39">
        <v>0</v>
      </c>
      <c r="M39">
        <v>0.05</v>
      </c>
      <c r="N39">
        <v>-1.6E-2</v>
      </c>
      <c r="O39">
        <v>0.54200000000000004</v>
      </c>
      <c r="P39">
        <v>-2.952</v>
      </c>
      <c r="Q39">
        <v>-20</v>
      </c>
      <c r="R39">
        <v>10</v>
      </c>
      <c r="S39" s="8">
        <f t="shared" si="1"/>
        <v>-35.423999999999999</v>
      </c>
      <c r="U39" t="s">
        <v>69</v>
      </c>
      <c r="V39">
        <v>0</v>
      </c>
      <c r="W39">
        <v>0.05</v>
      </c>
      <c r="X39">
        <v>-3.2000000000000001E-2</v>
      </c>
      <c r="Y39">
        <v>0.45</v>
      </c>
      <c r="Z39">
        <v>-7.1109999999999998</v>
      </c>
      <c r="AA39">
        <v>-13</v>
      </c>
      <c r="AB39">
        <v>11</v>
      </c>
      <c r="AC39" s="8">
        <f t="shared" si="2"/>
        <v>-78.221000000000004</v>
      </c>
    </row>
    <row r="40" spans="11:29" x14ac:dyDescent="0.25">
      <c r="K40" t="s">
        <v>70</v>
      </c>
      <c r="L40">
        <v>1</v>
      </c>
      <c r="M40">
        <v>0.05</v>
      </c>
      <c r="N40">
        <v>-4.8000000000000001E-2</v>
      </c>
      <c r="O40">
        <v>1.1439999999999999</v>
      </c>
      <c r="P40">
        <v>-4.1959999999999997</v>
      </c>
      <c r="Q40">
        <v>-37</v>
      </c>
      <c r="R40">
        <v>11</v>
      </c>
      <c r="S40" s="8">
        <f t="shared" si="1"/>
        <v>-50.351999999999997</v>
      </c>
      <c r="U40" t="s">
        <v>72</v>
      </c>
      <c r="V40">
        <v>0</v>
      </c>
      <c r="W40">
        <v>0.05</v>
      </c>
      <c r="X40">
        <v>-1E-3</v>
      </c>
      <c r="Y40">
        <v>0.83799999999999997</v>
      </c>
      <c r="Z40">
        <v>-0.13400000000000001</v>
      </c>
      <c r="AA40">
        <v>-2</v>
      </c>
      <c r="AB40">
        <v>11</v>
      </c>
      <c r="AC40" s="8">
        <f t="shared" si="2"/>
        <v>-1.4740000000000002</v>
      </c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opLeftCell="AM1" zoomScale="70" zoomScaleNormal="70" workbookViewId="0">
      <selection activeCell="AW3" sqref="AW3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207</v>
      </c>
      <c r="B1" s="19"/>
      <c r="C1" s="19"/>
      <c r="D1" s="19"/>
      <c r="E1" s="19"/>
      <c r="F1" s="19"/>
      <c r="G1" s="19"/>
      <c r="H1" s="19"/>
      <c r="I1" s="19"/>
      <c r="K1" s="23" t="s">
        <v>208</v>
      </c>
      <c r="L1" s="23"/>
      <c r="M1" s="23"/>
      <c r="N1" s="23"/>
      <c r="O1" s="23"/>
      <c r="P1" s="23"/>
      <c r="Q1" s="23"/>
      <c r="R1" s="23"/>
      <c r="S1" s="23"/>
      <c r="U1" s="23" t="s">
        <v>209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210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211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78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87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t="str">
        <f>+SO4_year!A3</f>
        <v>CH0002R</v>
      </c>
      <c r="B3">
        <f>+SO4_year!B3</f>
        <v>1</v>
      </c>
      <c r="C3">
        <f>+SO4_year!C3</f>
        <v>0.05</v>
      </c>
      <c r="D3">
        <f>+SO4_year!D3</f>
        <v>-4.5999999999999999E-2</v>
      </c>
      <c r="E3">
        <f>+SO4_year!E3</f>
        <v>1.405</v>
      </c>
      <c r="F3">
        <f>+SO4_year!F3</f>
        <v>-3.2450000000000001</v>
      </c>
      <c r="G3">
        <f>+SO4_year!G3</f>
        <v>-187</v>
      </c>
      <c r="H3">
        <f>+SO4_year!H3</f>
        <v>23</v>
      </c>
      <c r="I3">
        <f>+SO4_year!I3</f>
        <v>-74.635000000000005</v>
      </c>
      <c r="K3" t="s">
        <v>10</v>
      </c>
      <c r="L3">
        <v>1</v>
      </c>
      <c r="M3">
        <v>0.05</v>
      </c>
      <c r="N3">
        <v>-3.2000000000000001E-2</v>
      </c>
      <c r="O3">
        <v>1.1519999999999999</v>
      </c>
      <c r="P3">
        <v>-2.7879999999999998</v>
      </c>
      <c r="Q3" s="8">
        <v>-169</v>
      </c>
      <c r="R3">
        <v>23</v>
      </c>
      <c r="S3" s="8">
        <f>+P3*23</f>
        <v>-64.123999999999995</v>
      </c>
      <c r="U3" t="s">
        <v>10</v>
      </c>
      <c r="V3">
        <v>1</v>
      </c>
      <c r="W3">
        <v>0.05</v>
      </c>
      <c r="X3">
        <v>-5.1999999999999998E-2</v>
      </c>
      <c r="Y3">
        <v>1.4350000000000001</v>
      </c>
      <c r="Z3" s="2">
        <v>-3.6440000000000001</v>
      </c>
      <c r="AA3" s="8">
        <v>-193</v>
      </c>
      <c r="AB3">
        <v>22</v>
      </c>
      <c r="AC3" s="8">
        <f t="shared" ref="AC3:AC25" si="0">+Z3*23</f>
        <v>-83.811999999999998</v>
      </c>
      <c r="AE3" s="2" t="s">
        <v>10</v>
      </c>
      <c r="AF3" s="2">
        <v>1</v>
      </c>
      <c r="AG3" s="2">
        <v>0.05</v>
      </c>
      <c r="AH3" s="2">
        <v>-3.9E-2</v>
      </c>
      <c r="AI3" s="2">
        <v>1.236</v>
      </c>
      <c r="AJ3" s="2">
        <v>-3.1859999999999999</v>
      </c>
      <c r="AK3" s="8">
        <v>-181</v>
      </c>
      <c r="AL3">
        <v>23</v>
      </c>
      <c r="AM3" s="8">
        <f t="shared" ref="AM3:AM26" si="1">+AJ3*23</f>
        <v>-73.277999999999992</v>
      </c>
      <c r="AO3" t="s">
        <v>10</v>
      </c>
      <c r="AP3">
        <v>1</v>
      </c>
      <c r="AQ3">
        <v>0.05</v>
      </c>
      <c r="AR3">
        <v>-4.5999999999999999E-2</v>
      </c>
      <c r="AS3" s="8">
        <v>1.502</v>
      </c>
      <c r="AT3">
        <v>-3.0870000000000002</v>
      </c>
      <c r="AU3" s="8">
        <v>-145</v>
      </c>
      <c r="AV3">
        <v>23</v>
      </c>
      <c r="AW3" s="8">
        <f t="shared" ref="AW3:AW25" si="2">+AT3*23</f>
        <v>-71.001000000000005</v>
      </c>
      <c r="AY3" s="2" t="s">
        <v>80</v>
      </c>
      <c r="AZ3" s="2">
        <f>+COUNTA(A3:A38)</f>
        <v>23</v>
      </c>
      <c r="BA3" s="2">
        <f>+COUNTA(K3:K40)</f>
        <v>23</v>
      </c>
      <c r="BB3" s="2">
        <f>+COUNTA(U3:U40)</f>
        <v>23</v>
      </c>
      <c r="BC3" s="2">
        <f>+COUNTA(AE3:AE40)</f>
        <v>23</v>
      </c>
      <c r="BD3" s="2">
        <f>+COUNTA(AO3:AO40)</f>
        <v>23</v>
      </c>
    </row>
    <row r="4" spans="1:56" x14ac:dyDescent="0.25">
      <c r="A4" t="str">
        <f>+SO4_year!A4</f>
        <v>CZ0001R</v>
      </c>
      <c r="B4">
        <f>+SO4_year!B4</f>
        <v>1</v>
      </c>
      <c r="C4">
        <f>+SO4_year!C4</f>
        <v>0.05</v>
      </c>
      <c r="D4">
        <f>+SO4_year!D4</f>
        <v>-6.6000000000000003E-2</v>
      </c>
      <c r="E4">
        <f>+SO4_year!E4</f>
        <v>2.101</v>
      </c>
      <c r="F4">
        <f>+SO4_year!F4</f>
        <v>-3.141</v>
      </c>
      <c r="G4">
        <f>+SO4_year!G4</f>
        <v>-103</v>
      </c>
      <c r="H4">
        <f>+SO4_year!H4</f>
        <v>18</v>
      </c>
      <c r="I4">
        <f>+SO4_year!I4</f>
        <v>-72.242999999999995</v>
      </c>
      <c r="K4" t="s">
        <v>12</v>
      </c>
      <c r="L4">
        <v>1</v>
      </c>
      <c r="M4">
        <v>0.05</v>
      </c>
      <c r="N4">
        <v>-6.0999999999999999E-2</v>
      </c>
      <c r="O4">
        <v>1.996</v>
      </c>
      <c r="P4">
        <v>-3.0409999999999999</v>
      </c>
      <c r="Q4" s="8">
        <v>-106</v>
      </c>
      <c r="R4">
        <v>17</v>
      </c>
      <c r="S4" s="8">
        <f t="shared" ref="S4:S25" si="3">+P4*23</f>
        <v>-69.942999999999998</v>
      </c>
      <c r="U4" t="s">
        <v>12</v>
      </c>
      <c r="V4">
        <v>1</v>
      </c>
      <c r="W4">
        <v>0.05</v>
      </c>
      <c r="X4">
        <v>-8.2000000000000003E-2</v>
      </c>
      <c r="Y4">
        <v>2.1179999999999999</v>
      </c>
      <c r="Z4">
        <v>-3.8679999999999999</v>
      </c>
      <c r="AA4" s="8">
        <v>-114</v>
      </c>
      <c r="AB4">
        <v>17</v>
      </c>
      <c r="AC4" s="8">
        <f t="shared" si="0"/>
        <v>-88.963999999999999</v>
      </c>
      <c r="AE4" s="2" t="s">
        <v>12</v>
      </c>
      <c r="AF4" s="2">
        <v>1</v>
      </c>
      <c r="AG4" s="2">
        <v>0.05</v>
      </c>
      <c r="AH4" s="2">
        <v>-4.8000000000000001E-2</v>
      </c>
      <c r="AI4" s="2">
        <v>1.766</v>
      </c>
      <c r="AJ4" s="2">
        <v>-2.7090000000000001</v>
      </c>
      <c r="AK4" s="8">
        <v>-91</v>
      </c>
      <c r="AL4">
        <v>18</v>
      </c>
      <c r="AM4" s="8">
        <f t="shared" si="1"/>
        <v>-62.307000000000002</v>
      </c>
      <c r="AO4" t="s">
        <v>12</v>
      </c>
      <c r="AP4">
        <v>1</v>
      </c>
      <c r="AQ4">
        <v>0.05</v>
      </c>
      <c r="AR4">
        <v>-5.8999999999999997E-2</v>
      </c>
      <c r="AS4" s="8">
        <v>2.0649999999999999</v>
      </c>
      <c r="AT4">
        <v>-2.8620000000000001</v>
      </c>
      <c r="AU4" s="8">
        <v>-77</v>
      </c>
      <c r="AV4">
        <v>18</v>
      </c>
      <c r="AW4" s="8">
        <f t="shared" si="2"/>
        <v>-65.826000000000008</v>
      </c>
      <c r="AY4" s="2" t="s">
        <v>85</v>
      </c>
      <c r="AZ4" s="6">
        <f>+AVERAGE(I3:I38)</f>
        <v>-61.396000000000001</v>
      </c>
      <c r="BA4" s="6">
        <f>+AVERAGE(S3:S40)</f>
        <v>-63.482999999999997</v>
      </c>
      <c r="BB4" s="6">
        <f>+AVERAGE(AC3:AC40)</f>
        <v>-62.414999999999992</v>
      </c>
      <c r="BC4" s="6">
        <f>+AVERAGE(AM3:AM40)</f>
        <v>-64.686999999999998</v>
      </c>
      <c r="BD4" s="6">
        <f>+AVERAGE(AW3:AW40)</f>
        <v>-51.300000000000004</v>
      </c>
    </row>
    <row r="5" spans="1:56" x14ac:dyDescent="0.25">
      <c r="A5" t="str">
        <f>+SO4_year!A5</f>
        <v>CZ0003R</v>
      </c>
      <c r="B5">
        <f>+SO4_year!B5</f>
        <v>1</v>
      </c>
      <c r="C5">
        <f>+SO4_year!C5</f>
        <v>0.05</v>
      </c>
      <c r="D5">
        <f>+SO4_year!D5</f>
        <v>-7.2999999999999995E-2</v>
      </c>
      <c r="E5">
        <f>+SO4_year!E5</f>
        <v>2.3069999999999999</v>
      </c>
      <c r="F5">
        <f>+SO4_year!F5</f>
        <v>-3.1850000000000001</v>
      </c>
      <c r="G5">
        <f>+SO4_year!G5</f>
        <v>-115</v>
      </c>
      <c r="H5">
        <f>+SO4_year!H5</f>
        <v>18</v>
      </c>
      <c r="I5">
        <f>+SO4_year!I5</f>
        <v>-73.254999999999995</v>
      </c>
      <c r="K5" t="s">
        <v>13</v>
      </c>
      <c r="L5">
        <v>1</v>
      </c>
      <c r="M5">
        <v>0.05</v>
      </c>
      <c r="N5">
        <v>-7.0999999999999994E-2</v>
      </c>
      <c r="O5">
        <v>2.1869999999999998</v>
      </c>
      <c r="P5">
        <v>-3.2469999999999999</v>
      </c>
      <c r="Q5" s="8">
        <v>-94</v>
      </c>
      <c r="R5">
        <v>17</v>
      </c>
      <c r="S5" s="8">
        <f t="shared" si="3"/>
        <v>-74.680999999999997</v>
      </c>
      <c r="U5" t="s">
        <v>13</v>
      </c>
      <c r="V5">
        <v>1</v>
      </c>
      <c r="W5">
        <v>0.05</v>
      </c>
      <c r="X5">
        <v>-8.2000000000000003E-2</v>
      </c>
      <c r="Y5">
        <v>2.2429999999999999</v>
      </c>
      <c r="Z5">
        <v>-3.6480000000000001</v>
      </c>
      <c r="AA5" s="8">
        <v>-129</v>
      </c>
      <c r="AB5">
        <v>18</v>
      </c>
      <c r="AC5" s="8">
        <f t="shared" si="0"/>
        <v>-83.903999999999996</v>
      </c>
      <c r="AE5" t="s">
        <v>13</v>
      </c>
      <c r="AF5">
        <v>1</v>
      </c>
      <c r="AG5">
        <v>0.05</v>
      </c>
      <c r="AH5">
        <v>-5.7000000000000002E-2</v>
      </c>
      <c r="AI5">
        <v>1.92</v>
      </c>
      <c r="AJ5">
        <v>-2.98</v>
      </c>
      <c r="AK5" s="8">
        <v>-86</v>
      </c>
      <c r="AL5">
        <v>17</v>
      </c>
      <c r="AM5" s="8">
        <f t="shared" si="1"/>
        <v>-68.540000000000006</v>
      </c>
      <c r="AO5" t="s">
        <v>13</v>
      </c>
      <c r="AP5">
        <v>1</v>
      </c>
      <c r="AQ5">
        <v>0.05</v>
      </c>
      <c r="AR5">
        <v>-5.8999999999999997E-2</v>
      </c>
      <c r="AS5" s="8">
        <v>2.109</v>
      </c>
      <c r="AT5">
        <v>-2.7759999999999998</v>
      </c>
      <c r="AU5" s="8">
        <v>-70</v>
      </c>
      <c r="AV5">
        <v>16</v>
      </c>
      <c r="AW5" s="8">
        <f t="shared" si="2"/>
        <v>-63.847999999999999</v>
      </c>
      <c r="AY5" s="2" t="s">
        <v>86</v>
      </c>
      <c r="AZ5" s="7">
        <f>+STDEV(I3:I38)</f>
        <v>18.247848936742674</v>
      </c>
      <c r="BA5" s="7">
        <f>+STDEV(S3:S40)</f>
        <v>19.053029809169225</v>
      </c>
      <c r="BB5" s="7">
        <f>+STDEV(S3:S40)</f>
        <v>19.053029809169225</v>
      </c>
      <c r="BC5" s="7">
        <f>+STDEV(AM3:AM40)</f>
        <v>18.449496948057018</v>
      </c>
      <c r="BD5" s="7">
        <f>+STDEV(AW3:AW40)</f>
        <v>24.964684547285078</v>
      </c>
    </row>
    <row r="6" spans="1:56" x14ac:dyDescent="0.25">
      <c r="A6" t="str">
        <f>+SO4_year!A6</f>
        <v>DK0003R</v>
      </c>
      <c r="B6">
        <f>+SO4_year!B6</f>
        <v>1</v>
      </c>
      <c r="C6">
        <f>+SO4_year!C6</f>
        <v>0.05</v>
      </c>
      <c r="D6">
        <f>+SO4_year!D6</f>
        <v>-4.4999999999999998E-2</v>
      </c>
      <c r="E6">
        <f>+SO4_year!E6</f>
        <v>1.4690000000000001</v>
      </c>
      <c r="F6">
        <f>+SO4_year!F6</f>
        <v>-3.0350000000000001</v>
      </c>
      <c r="G6">
        <f>+SO4_year!G6</f>
        <v>-207</v>
      </c>
      <c r="H6">
        <f>+SO4_year!H6</f>
        <v>23</v>
      </c>
      <c r="I6">
        <f>+SO4_year!I6</f>
        <v>-69.805000000000007</v>
      </c>
      <c r="K6" t="s">
        <v>18</v>
      </c>
      <c r="L6">
        <v>1</v>
      </c>
      <c r="M6">
        <v>0.05</v>
      </c>
      <c r="N6">
        <v>-4.8000000000000001E-2</v>
      </c>
      <c r="O6">
        <v>1.5329999999999999</v>
      </c>
      <c r="P6">
        <v>-3.1459999999999999</v>
      </c>
      <c r="Q6" s="8">
        <v>-195</v>
      </c>
      <c r="R6">
        <v>23</v>
      </c>
      <c r="S6" s="8">
        <f t="shared" si="3"/>
        <v>-72.358000000000004</v>
      </c>
      <c r="U6" t="s">
        <v>18</v>
      </c>
      <c r="V6">
        <v>1</v>
      </c>
      <c r="W6">
        <v>0.05</v>
      </c>
      <c r="X6">
        <v>-4.8000000000000001E-2</v>
      </c>
      <c r="Y6">
        <v>1.482</v>
      </c>
      <c r="Z6">
        <v>-3.2149999999999999</v>
      </c>
      <c r="AA6" s="8">
        <v>-182</v>
      </c>
      <c r="AB6">
        <v>21</v>
      </c>
      <c r="AC6" s="8">
        <f t="shared" si="0"/>
        <v>-73.944999999999993</v>
      </c>
      <c r="AE6" t="s">
        <v>18</v>
      </c>
      <c r="AF6">
        <v>1</v>
      </c>
      <c r="AG6">
        <v>0.05</v>
      </c>
      <c r="AH6">
        <v>-4.8000000000000001E-2</v>
      </c>
      <c r="AI6">
        <v>1.367</v>
      </c>
      <c r="AJ6">
        <v>-3.544</v>
      </c>
      <c r="AK6" s="8">
        <v>-183</v>
      </c>
      <c r="AL6">
        <v>22</v>
      </c>
      <c r="AM6" s="8">
        <f t="shared" si="1"/>
        <v>-81.512</v>
      </c>
      <c r="AO6" t="s">
        <v>18</v>
      </c>
      <c r="AP6">
        <v>1</v>
      </c>
      <c r="AQ6">
        <v>0.05</v>
      </c>
      <c r="AR6">
        <v>-3.4000000000000002E-2</v>
      </c>
      <c r="AS6" s="8">
        <v>1.3440000000000001</v>
      </c>
      <c r="AT6">
        <v>-2.536</v>
      </c>
      <c r="AU6" s="8">
        <v>-137</v>
      </c>
      <c r="AV6">
        <v>23</v>
      </c>
      <c r="AW6" s="8">
        <f t="shared" si="2"/>
        <v>-58.328000000000003</v>
      </c>
      <c r="AY6" s="2" t="s">
        <v>84</v>
      </c>
      <c r="AZ6" s="3">
        <f>+AVERAGE(D3:D38)</f>
        <v>-3.2130434782608706E-2</v>
      </c>
      <c r="BA6" s="3">
        <f>+AVERAGE(N3:N40)</f>
        <v>-3.417391304347827E-2</v>
      </c>
      <c r="BB6" s="3">
        <f>+AVERAGE(X3:X40)</f>
        <v>-3.3782608695652187E-2</v>
      </c>
      <c r="BC6" s="3">
        <f>+AVERAGE(AH3:AH40)</f>
        <v>-2.7913043478260881E-2</v>
      </c>
      <c r="BD6" s="3">
        <f>+AVERAGE(AR3:AR40)</f>
        <v>-2.6434782608695657E-2</v>
      </c>
    </row>
    <row r="7" spans="1:56" x14ac:dyDescent="0.25">
      <c r="A7" t="str">
        <f>+SO4_year!A7</f>
        <v>DK0008R</v>
      </c>
      <c r="B7">
        <f>+SO4_year!B7</f>
        <v>1</v>
      </c>
      <c r="C7">
        <f>+SO4_year!C7</f>
        <v>0.05</v>
      </c>
      <c r="D7">
        <f>+SO4_year!D7</f>
        <v>-4.1000000000000002E-2</v>
      </c>
      <c r="E7">
        <f>+SO4_year!E7</f>
        <v>1.4330000000000001</v>
      </c>
      <c r="F7">
        <f>+SO4_year!F7</f>
        <v>-2.8279999999999998</v>
      </c>
      <c r="G7">
        <f>+SO4_year!G7</f>
        <v>-190</v>
      </c>
      <c r="H7">
        <f>+SO4_year!H7</f>
        <v>23</v>
      </c>
      <c r="I7">
        <f>+SO4_year!I7</f>
        <v>-65.043999999999997</v>
      </c>
      <c r="K7" t="s">
        <v>20</v>
      </c>
      <c r="L7">
        <v>1</v>
      </c>
      <c r="M7">
        <v>0.05</v>
      </c>
      <c r="N7">
        <v>-4.3999999999999997E-2</v>
      </c>
      <c r="O7">
        <v>1.514</v>
      </c>
      <c r="P7">
        <v>-2.9060000000000001</v>
      </c>
      <c r="Q7" s="8">
        <v>-175</v>
      </c>
      <c r="R7">
        <v>23</v>
      </c>
      <c r="S7" s="8">
        <f t="shared" si="3"/>
        <v>-66.838000000000008</v>
      </c>
      <c r="U7" t="s">
        <v>20</v>
      </c>
      <c r="V7">
        <v>1</v>
      </c>
      <c r="W7">
        <v>0.05</v>
      </c>
      <c r="X7">
        <v>-5.2999999999999999E-2</v>
      </c>
      <c r="Y7">
        <v>1.6220000000000001</v>
      </c>
      <c r="Z7">
        <v>-3.2770000000000001</v>
      </c>
      <c r="AA7" s="8">
        <v>-205</v>
      </c>
      <c r="AB7">
        <v>23</v>
      </c>
      <c r="AC7" s="8">
        <f t="shared" si="0"/>
        <v>-75.371000000000009</v>
      </c>
      <c r="AE7" t="s">
        <v>20</v>
      </c>
      <c r="AF7">
        <v>1</v>
      </c>
      <c r="AG7">
        <v>0.05</v>
      </c>
      <c r="AH7">
        <v>-3.7999999999999999E-2</v>
      </c>
      <c r="AI7">
        <v>1.304</v>
      </c>
      <c r="AJ7">
        <v>-2.9279999999999999</v>
      </c>
      <c r="AK7" s="8">
        <v>-165</v>
      </c>
      <c r="AL7">
        <v>23</v>
      </c>
      <c r="AM7" s="8">
        <f t="shared" si="1"/>
        <v>-67.343999999999994</v>
      </c>
      <c r="AO7" t="s">
        <v>20</v>
      </c>
      <c r="AP7">
        <v>1</v>
      </c>
      <c r="AQ7">
        <v>0.05</v>
      </c>
      <c r="AR7">
        <v>-3.1E-2</v>
      </c>
      <c r="AS7" s="8">
        <v>1.2809999999999999</v>
      </c>
      <c r="AT7">
        <v>-2.4500000000000002</v>
      </c>
      <c r="AU7" s="8">
        <v>-125</v>
      </c>
      <c r="AV7">
        <v>23</v>
      </c>
      <c r="AW7" s="8">
        <f t="shared" si="2"/>
        <v>-56.35</v>
      </c>
      <c r="AY7" s="2"/>
      <c r="AZ7" s="2"/>
      <c r="BA7" s="2"/>
      <c r="BB7" s="2"/>
      <c r="BC7" s="2"/>
      <c r="BD7" s="2"/>
    </row>
    <row r="8" spans="1:56" x14ac:dyDescent="0.25">
      <c r="A8" t="str">
        <f>+SO4_year!A8</f>
        <v>FI0004R</v>
      </c>
      <c r="B8">
        <f>+SO4_year!B8</f>
        <v>1</v>
      </c>
      <c r="C8">
        <f>+SO4_year!C8</f>
        <v>0.05</v>
      </c>
      <c r="D8">
        <f>+SO4_year!D8</f>
        <v>-1.7999999999999999E-2</v>
      </c>
      <c r="E8">
        <f>+SO4_year!E8</f>
        <v>0.69</v>
      </c>
      <c r="F8">
        <f>+SO4_year!F8</f>
        <v>-2.5760000000000001</v>
      </c>
      <c r="G8">
        <f>+SO4_year!G8</f>
        <v>-195</v>
      </c>
      <c r="H8">
        <f>+SO4_year!H8</f>
        <v>23</v>
      </c>
      <c r="I8">
        <f>+SO4_year!I8</f>
        <v>-59.248000000000005</v>
      </c>
      <c r="K8" t="s">
        <v>107</v>
      </c>
      <c r="L8">
        <v>1</v>
      </c>
      <c r="M8">
        <v>0.05</v>
      </c>
      <c r="N8">
        <v>-2.5000000000000001E-2</v>
      </c>
      <c r="O8">
        <v>0.877</v>
      </c>
      <c r="P8">
        <v>-2.8809999999999998</v>
      </c>
      <c r="Q8" s="8">
        <v>-165</v>
      </c>
      <c r="R8">
        <v>23</v>
      </c>
      <c r="S8" s="8">
        <f t="shared" si="3"/>
        <v>-66.262999999999991</v>
      </c>
      <c r="U8" t="s">
        <v>107</v>
      </c>
      <c r="V8">
        <v>1</v>
      </c>
      <c r="W8">
        <v>0.05</v>
      </c>
      <c r="X8">
        <v>-1.2999999999999999E-2</v>
      </c>
      <c r="Y8">
        <v>0.54100000000000004</v>
      </c>
      <c r="Z8">
        <v>-2.3690000000000002</v>
      </c>
      <c r="AA8" s="8">
        <v>-151</v>
      </c>
      <c r="AB8">
        <v>23</v>
      </c>
      <c r="AC8" s="8">
        <f t="shared" si="0"/>
        <v>-54.487000000000002</v>
      </c>
      <c r="AE8" t="s">
        <v>107</v>
      </c>
      <c r="AF8">
        <v>1</v>
      </c>
      <c r="AG8">
        <v>0.05</v>
      </c>
      <c r="AH8">
        <v>-1.9E-2</v>
      </c>
      <c r="AI8">
        <v>0.626</v>
      </c>
      <c r="AJ8">
        <v>-3.004</v>
      </c>
      <c r="AK8" s="8">
        <v>-177</v>
      </c>
      <c r="AL8">
        <v>23</v>
      </c>
      <c r="AM8" s="8">
        <f t="shared" si="1"/>
        <v>-69.091999999999999</v>
      </c>
      <c r="AO8" t="s">
        <v>107</v>
      </c>
      <c r="AP8">
        <v>1</v>
      </c>
      <c r="AQ8">
        <v>0.05</v>
      </c>
      <c r="AR8">
        <v>-1.7000000000000001E-2</v>
      </c>
      <c r="AS8" s="8">
        <v>0.83199999999999996</v>
      </c>
      <c r="AT8">
        <v>-2.093</v>
      </c>
      <c r="AU8" s="8">
        <v>-103</v>
      </c>
      <c r="AV8">
        <v>22</v>
      </c>
      <c r="AW8" s="8">
        <f t="shared" si="2"/>
        <v>-48.138999999999996</v>
      </c>
      <c r="AY8" s="2" t="s">
        <v>186</v>
      </c>
      <c r="AZ8" s="4">
        <f>+COUNTIFS(B3:B40,"1",D3:D40,"&lt;0")/COUNTA(A3:A40)</f>
        <v>0.91304347826086951</v>
      </c>
      <c r="BA8" s="4">
        <f>+COUNTIFS(L3:L40,"1",N3:N40,"&lt;0")/COUNTA(K3:K40)</f>
        <v>0.91304347826086951</v>
      </c>
      <c r="BB8" s="4">
        <f>+COUNTIFS(V3:V40,"1",X3:X40,"&lt;0")/COUNTA(U3:U40)</f>
        <v>0.91304347826086951</v>
      </c>
      <c r="BC8" s="4">
        <f>+COUNTIFS(AF3:AF40,"1",AH3:AH40,"&lt;0")/COUNTA(AE3:AE40)</f>
        <v>0.86956521739130432</v>
      </c>
      <c r="BD8" s="4">
        <f>+COUNTIFS(AP3:AP40,"1",AR3:AR40,"&lt;0")/COUNTA(AO3:AO40)</f>
        <v>0.86956521739130432</v>
      </c>
    </row>
    <row r="9" spans="1:56" x14ac:dyDescent="0.25">
      <c r="A9" t="str">
        <f>+SO4_year!A9</f>
        <v>FI0009R</v>
      </c>
      <c r="B9">
        <f>+SO4_year!B9</f>
        <v>1</v>
      </c>
      <c r="C9">
        <f>+SO4_year!C9</f>
        <v>0.05</v>
      </c>
      <c r="D9">
        <f>+SO4_year!D9</f>
        <v>-2.8000000000000001E-2</v>
      </c>
      <c r="E9">
        <f>+SO4_year!E9</f>
        <v>0.996</v>
      </c>
      <c r="F9">
        <f>+SO4_year!F9</f>
        <v>-2.8109999999999999</v>
      </c>
      <c r="G9">
        <f>+SO4_year!G9</f>
        <v>-195</v>
      </c>
      <c r="H9">
        <f>+SO4_year!H9</f>
        <v>23</v>
      </c>
      <c r="I9">
        <f>+SO4_year!I9</f>
        <v>-64.652999999999992</v>
      </c>
      <c r="K9" t="s">
        <v>22</v>
      </c>
      <c r="L9">
        <v>1</v>
      </c>
      <c r="M9">
        <v>0.05</v>
      </c>
      <c r="N9">
        <v>-3.9E-2</v>
      </c>
      <c r="O9">
        <v>1.2190000000000001</v>
      </c>
      <c r="P9">
        <v>-3.2210000000000001</v>
      </c>
      <c r="Q9" s="8">
        <v>-179</v>
      </c>
      <c r="R9">
        <v>23</v>
      </c>
      <c r="S9" s="8">
        <f t="shared" si="3"/>
        <v>-74.082999999999998</v>
      </c>
      <c r="U9" t="s">
        <v>22</v>
      </c>
      <c r="V9">
        <v>1</v>
      </c>
      <c r="W9">
        <v>0.05</v>
      </c>
      <c r="X9">
        <v>-2.4E-2</v>
      </c>
      <c r="Y9">
        <v>0.92500000000000004</v>
      </c>
      <c r="Z9">
        <v>-2.5659999999999998</v>
      </c>
      <c r="AA9" s="8">
        <v>-153</v>
      </c>
      <c r="AB9">
        <v>22</v>
      </c>
      <c r="AC9" s="8">
        <f t="shared" si="0"/>
        <v>-59.017999999999994</v>
      </c>
      <c r="AE9" t="s">
        <v>22</v>
      </c>
      <c r="AF9">
        <v>1</v>
      </c>
      <c r="AG9">
        <v>0.05</v>
      </c>
      <c r="AH9">
        <v>-2.3E-2</v>
      </c>
      <c r="AI9">
        <v>0.83099999999999996</v>
      </c>
      <c r="AJ9">
        <v>-2.7210000000000001</v>
      </c>
      <c r="AK9" s="8">
        <v>-111</v>
      </c>
      <c r="AL9">
        <v>19</v>
      </c>
      <c r="AM9" s="8">
        <f t="shared" si="1"/>
        <v>-62.582999999999998</v>
      </c>
      <c r="AO9" t="s">
        <v>22</v>
      </c>
      <c r="AP9">
        <v>1</v>
      </c>
      <c r="AQ9">
        <v>0.05</v>
      </c>
      <c r="AR9">
        <v>-2.5000000000000001E-2</v>
      </c>
      <c r="AS9" s="8">
        <v>0.94899999999999995</v>
      </c>
      <c r="AT9">
        <v>-2.6480000000000001</v>
      </c>
      <c r="AU9" s="8">
        <v>-143</v>
      </c>
      <c r="AV9">
        <v>23</v>
      </c>
      <c r="AW9" s="8">
        <f t="shared" si="2"/>
        <v>-60.904000000000003</v>
      </c>
      <c r="AY9" s="2" t="s">
        <v>187</v>
      </c>
      <c r="AZ9" s="4">
        <f>+COUNTIFS(B3:B40,"1",D3:D40,"&gt;0")/COUNTA(A3:A40)</f>
        <v>0</v>
      </c>
      <c r="BA9" s="4">
        <f>+COUNTIFS(L3:L40,"1",N3:N40,"&gt;0")/COUNTA(K3:K40)</f>
        <v>0</v>
      </c>
      <c r="BB9" s="4">
        <f>+COUNTIFS(V3:V40,"1",X3:X40,"&gt;0")/COUNTA(U3:U40)</f>
        <v>0</v>
      </c>
      <c r="BC9" s="4">
        <f>+COUNTIFS(AF3:AF40,"1",AH3:AH40,"&gt;0")/COUNTA(AE3:AE40)</f>
        <v>0</v>
      </c>
      <c r="BD9" s="4">
        <f>+COUNTIFS(AP3:AP40,"1",AR3:AR40,"&gt;0")/COUNTA(AO3:AO40)</f>
        <v>0</v>
      </c>
    </row>
    <row r="10" spans="1:56" x14ac:dyDescent="0.25">
      <c r="A10" t="str">
        <f>+SO4_year!A10</f>
        <v>FI0017R</v>
      </c>
      <c r="B10">
        <f>+SO4_year!B10</f>
        <v>1</v>
      </c>
      <c r="C10">
        <f>+SO4_year!C10</f>
        <v>0.05</v>
      </c>
      <c r="D10">
        <f>+SO4_year!D10</f>
        <v>-3.9E-2</v>
      </c>
      <c r="E10">
        <f>+SO4_year!E10</f>
        <v>1.204</v>
      </c>
      <c r="F10">
        <f>+SO4_year!F10</f>
        <v>-3.2210000000000001</v>
      </c>
      <c r="G10">
        <f>+SO4_year!G10</f>
        <v>-214</v>
      </c>
      <c r="H10">
        <f>+SO4_year!H10</f>
        <v>23</v>
      </c>
      <c r="I10">
        <f>+SO4_year!I10</f>
        <v>-74.082999999999998</v>
      </c>
      <c r="K10" t="s">
        <v>23</v>
      </c>
      <c r="L10">
        <v>1</v>
      </c>
      <c r="M10">
        <v>0.05</v>
      </c>
      <c r="N10">
        <v>-4.8000000000000001E-2</v>
      </c>
      <c r="O10">
        <v>1.3540000000000001</v>
      </c>
      <c r="P10">
        <v>-3.5760000000000001</v>
      </c>
      <c r="Q10" s="8">
        <v>-197</v>
      </c>
      <c r="R10">
        <v>23</v>
      </c>
      <c r="S10" s="8">
        <f t="shared" si="3"/>
        <v>-82.248000000000005</v>
      </c>
      <c r="U10" t="s">
        <v>23</v>
      </c>
      <c r="V10">
        <v>1</v>
      </c>
      <c r="W10">
        <v>0.05</v>
      </c>
      <c r="X10">
        <v>-2.9000000000000001E-2</v>
      </c>
      <c r="Y10">
        <v>0.94</v>
      </c>
      <c r="Z10">
        <v>-3.0750000000000002</v>
      </c>
      <c r="AA10" s="8">
        <v>-168</v>
      </c>
      <c r="AB10">
        <v>21</v>
      </c>
      <c r="AC10" s="8">
        <f t="shared" si="0"/>
        <v>-70.725000000000009</v>
      </c>
      <c r="AE10" t="s">
        <v>23</v>
      </c>
      <c r="AF10">
        <v>1</v>
      </c>
      <c r="AG10">
        <v>0.05</v>
      </c>
      <c r="AH10">
        <v>-3.4000000000000002E-2</v>
      </c>
      <c r="AI10">
        <v>1.0309999999999999</v>
      </c>
      <c r="AJ10">
        <v>-3.282</v>
      </c>
      <c r="AK10" s="8">
        <v>-181</v>
      </c>
      <c r="AL10">
        <v>22</v>
      </c>
      <c r="AM10" s="8">
        <f t="shared" si="1"/>
        <v>-75.486000000000004</v>
      </c>
      <c r="AO10" t="s">
        <v>23</v>
      </c>
      <c r="AP10">
        <v>1</v>
      </c>
      <c r="AQ10">
        <v>0.05</v>
      </c>
      <c r="AR10">
        <v>-4.2999999999999997E-2</v>
      </c>
      <c r="AS10" s="8">
        <v>1.4550000000000001</v>
      </c>
      <c r="AT10">
        <v>-2.944</v>
      </c>
      <c r="AU10" s="8">
        <v>-158</v>
      </c>
      <c r="AV10">
        <v>23</v>
      </c>
      <c r="AW10" s="8">
        <f t="shared" si="2"/>
        <v>-67.712000000000003</v>
      </c>
      <c r="AZ10" s="4"/>
      <c r="BA10" s="4"/>
      <c r="BB10" s="4"/>
    </row>
    <row r="11" spans="1:56" x14ac:dyDescent="0.25">
      <c r="A11" t="str">
        <f>+SO4_year!A11</f>
        <v>FI0022R</v>
      </c>
      <c r="B11">
        <f>+SO4_year!B11</f>
        <v>1</v>
      </c>
      <c r="C11">
        <f>+SO4_year!C11</f>
        <v>0.05</v>
      </c>
      <c r="D11">
        <f>+SO4_year!D11</f>
        <v>-1.6E-2</v>
      </c>
      <c r="E11">
        <f>+SO4_year!E11</f>
        <v>0.59699999999999998</v>
      </c>
      <c r="F11">
        <f>+SO4_year!F11</f>
        <v>-2.6629999999999998</v>
      </c>
      <c r="G11">
        <f>+SO4_year!G11</f>
        <v>-191</v>
      </c>
      <c r="H11">
        <f>+SO4_year!H11</f>
        <v>23</v>
      </c>
      <c r="I11">
        <f>+SO4_year!I11</f>
        <v>-61.248999999999995</v>
      </c>
      <c r="K11" t="s">
        <v>24</v>
      </c>
      <c r="L11">
        <v>1</v>
      </c>
      <c r="M11">
        <v>0.05</v>
      </c>
      <c r="N11">
        <v>-2.1999999999999999E-2</v>
      </c>
      <c r="O11">
        <v>0.73799999999999999</v>
      </c>
      <c r="P11">
        <v>-3.0369999999999999</v>
      </c>
      <c r="Q11" s="8">
        <v>-183</v>
      </c>
      <c r="R11">
        <v>23</v>
      </c>
      <c r="S11" s="8">
        <f t="shared" si="3"/>
        <v>-69.850999999999999</v>
      </c>
      <c r="U11" t="s">
        <v>24</v>
      </c>
      <c r="V11">
        <v>1</v>
      </c>
      <c r="W11">
        <v>0.05</v>
      </c>
      <c r="X11">
        <v>-0.01</v>
      </c>
      <c r="Y11">
        <v>0.435</v>
      </c>
      <c r="Z11">
        <v>-2.27</v>
      </c>
      <c r="AA11" s="8">
        <v>-151</v>
      </c>
      <c r="AB11">
        <v>23</v>
      </c>
      <c r="AC11" s="8">
        <f t="shared" si="0"/>
        <v>-52.21</v>
      </c>
      <c r="AE11" t="s">
        <v>24</v>
      </c>
      <c r="AF11">
        <v>1</v>
      </c>
      <c r="AG11">
        <v>0.05</v>
      </c>
      <c r="AH11">
        <v>-1.4999999999999999E-2</v>
      </c>
      <c r="AI11">
        <v>0.48099999999999998</v>
      </c>
      <c r="AJ11">
        <v>-3.1909999999999998</v>
      </c>
      <c r="AK11" s="8">
        <v>-137</v>
      </c>
      <c r="AL11">
        <v>22</v>
      </c>
      <c r="AM11" s="8">
        <f t="shared" si="1"/>
        <v>-73.393000000000001</v>
      </c>
      <c r="AO11" t="s">
        <v>24</v>
      </c>
      <c r="AP11">
        <v>1</v>
      </c>
      <c r="AQ11">
        <v>0.05</v>
      </c>
      <c r="AR11">
        <v>-1.4E-2</v>
      </c>
      <c r="AS11" s="8">
        <v>0.63400000000000001</v>
      </c>
      <c r="AT11">
        <v>-2.2240000000000002</v>
      </c>
      <c r="AU11" s="8">
        <v>-117</v>
      </c>
      <c r="AV11">
        <v>23</v>
      </c>
      <c r="AW11" s="8">
        <f t="shared" si="2"/>
        <v>-51.152000000000001</v>
      </c>
      <c r="AZ11" s="4"/>
      <c r="BA11" s="4"/>
      <c r="BB11" s="4"/>
    </row>
    <row r="12" spans="1:56" x14ac:dyDescent="0.25">
      <c r="A12" t="str">
        <f>+SO4_year!A12</f>
        <v>HU0002R</v>
      </c>
      <c r="B12">
        <f>+SO4_year!B12</f>
        <v>1</v>
      </c>
      <c r="C12">
        <f>+SO4_year!C12</f>
        <v>0.05</v>
      </c>
      <c r="D12">
        <f>+SO4_year!D12</f>
        <v>-0.05</v>
      </c>
      <c r="E12">
        <f>+SO4_year!E12</f>
        <v>2.1320000000000001</v>
      </c>
      <c r="F12">
        <f>+SO4_year!F12</f>
        <v>-2.3620000000000001</v>
      </c>
      <c r="G12">
        <f>+SO4_year!G12</f>
        <v>-139</v>
      </c>
      <c r="H12">
        <f>+SO4_year!H12</f>
        <v>23</v>
      </c>
      <c r="I12">
        <f>+SO4_year!I12</f>
        <v>-54.326000000000001</v>
      </c>
      <c r="K12" t="s">
        <v>26</v>
      </c>
      <c r="L12">
        <v>1</v>
      </c>
      <c r="M12">
        <v>0.05</v>
      </c>
      <c r="N12">
        <v>-3.4000000000000002E-2</v>
      </c>
      <c r="O12">
        <v>1.754</v>
      </c>
      <c r="P12">
        <v>-1.966</v>
      </c>
      <c r="Q12" s="8">
        <v>-125</v>
      </c>
      <c r="R12">
        <v>22</v>
      </c>
      <c r="S12" s="8">
        <f t="shared" si="3"/>
        <v>-45.217999999999996</v>
      </c>
      <c r="U12" t="s">
        <v>26</v>
      </c>
      <c r="V12">
        <v>1</v>
      </c>
      <c r="W12">
        <v>0.05</v>
      </c>
      <c r="X12">
        <v>-5.5E-2</v>
      </c>
      <c r="Y12">
        <v>2.0049999999999999</v>
      </c>
      <c r="Z12">
        <v>-2.73</v>
      </c>
      <c r="AA12" s="8">
        <v>-87</v>
      </c>
      <c r="AB12">
        <v>22</v>
      </c>
      <c r="AC12" s="8">
        <f t="shared" si="0"/>
        <v>-62.79</v>
      </c>
      <c r="AE12" t="s">
        <v>26</v>
      </c>
      <c r="AF12">
        <v>0</v>
      </c>
      <c r="AG12">
        <v>0.05</v>
      </c>
      <c r="AH12">
        <v>-2.5999999999999999E-2</v>
      </c>
      <c r="AI12">
        <v>1.762</v>
      </c>
      <c r="AJ12">
        <v>-1.468</v>
      </c>
      <c r="AK12" s="8">
        <v>-57</v>
      </c>
      <c r="AL12">
        <v>23</v>
      </c>
      <c r="AM12" s="8">
        <f t="shared" si="1"/>
        <v>-33.763999999999996</v>
      </c>
      <c r="AO12" t="s">
        <v>26</v>
      </c>
      <c r="AP12">
        <v>1</v>
      </c>
      <c r="AQ12">
        <v>0.05</v>
      </c>
      <c r="AR12">
        <v>-3.6999999999999998E-2</v>
      </c>
      <c r="AS12" s="8">
        <v>2.3450000000000002</v>
      </c>
      <c r="AT12">
        <v>-1.5569999999999999</v>
      </c>
      <c r="AU12" s="8">
        <v>-87</v>
      </c>
      <c r="AV12">
        <v>23</v>
      </c>
      <c r="AW12" s="8">
        <f t="shared" si="2"/>
        <v>-35.811</v>
      </c>
    </row>
    <row r="13" spans="1:56" x14ac:dyDescent="0.25">
      <c r="A13" t="str">
        <f>+SO4_year!A13</f>
        <v>IE0001R</v>
      </c>
      <c r="B13">
        <f>+SO4_year!B13</f>
        <v>1</v>
      </c>
      <c r="C13">
        <f>+SO4_year!C13</f>
        <v>0.05</v>
      </c>
      <c r="D13">
        <f>+SO4_year!D13</f>
        <v>-1.7000000000000001E-2</v>
      </c>
      <c r="E13">
        <f>+SO4_year!E13</f>
        <v>0.72199999999999998</v>
      </c>
      <c r="F13">
        <f>+SO4_year!F13</f>
        <v>-2.2919999999999998</v>
      </c>
      <c r="G13">
        <f>+SO4_year!G13</f>
        <v>-114</v>
      </c>
      <c r="H13">
        <f>+SO4_year!H13</f>
        <v>20</v>
      </c>
      <c r="I13">
        <f>+SO4_year!I13</f>
        <v>-52.715999999999994</v>
      </c>
      <c r="K13" t="s">
        <v>27</v>
      </c>
      <c r="L13">
        <v>1</v>
      </c>
      <c r="M13">
        <v>0.05</v>
      </c>
      <c r="N13">
        <v>-1.6E-2</v>
      </c>
      <c r="O13">
        <v>0.78400000000000003</v>
      </c>
      <c r="P13">
        <v>-2.06</v>
      </c>
      <c r="Q13" s="8">
        <v>-80</v>
      </c>
      <c r="R13">
        <v>20</v>
      </c>
      <c r="S13" s="8">
        <f t="shared" si="3"/>
        <v>-47.38</v>
      </c>
      <c r="U13" t="s">
        <v>27</v>
      </c>
      <c r="V13">
        <v>1</v>
      </c>
      <c r="W13">
        <v>0.05</v>
      </c>
      <c r="X13">
        <v>-1.7999999999999999E-2</v>
      </c>
      <c r="Y13">
        <v>0.64900000000000002</v>
      </c>
      <c r="Z13">
        <v>-2.7040000000000002</v>
      </c>
      <c r="AA13" s="8">
        <v>-120</v>
      </c>
      <c r="AB13">
        <v>20</v>
      </c>
      <c r="AC13" s="8">
        <f t="shared" si="0"/>
        <v>-62.192000000000007</v>
      </c>
      <c r="AE13" t="s">
        <v>27</v>
      </c>
      <c r="AF13">
        <v>1</v>
      </c>
      <c r="AG13">
        <v>0.05</v>
      </c>
      <c r="AH13">
        <v>-2.1999999999999999E-2</v>
      </c>
      <c r="AI13">
        <v>0.73799999999999999</v>
      </c>
      <c r="AJ13">
        <v>-3</v>
      </c>
      <c r="AK13" s="8">
        <v>-112</v>
      </c>
      <c r="AL13">
        <v>20</v>
      </c>
      <c r="AM13" s="8">
        <f t="shared" si="1"/>
        <v>-69</v>
      </c>
      <c r="AO13" t="s">
        <v>27</v>
      </c>
      <c r="AP13">
        <v>1</v>
      </c>
      <c r="AQ13">
        <v>0.05</v>
      </c>
      <c r="AR13">
        <v>-2.1000000000000001E-2</v>
      </c>
      <c r="AS13" s="8">
        <v>0.80900000000000005</v>
      </c>
      <c r="AT13">
        <v>-2.536</v>
      </c>
      <c r="AU13" s="8">
        <v>-102</v>
      </c>
      <c r="AV13">
        <v>20</v>
      </c>
      <c r="AW13" s="8">
        <f t="shared" si="2"/>
        <v>-58.328000000000003</v>
      </c>
    </row>
    <row r="14" spans="1:56" x14ac:dyDescent="0.25">
      <c r="A14" t="str">
        <f>+SO4_year!A14</f>
        <v>IS0002R</v>
      </c>
      <c r="B14">
        <f>+SO4_year!B14</f>
        <v>0</v>
      </c>
      <c r="C14">
        <f>+SO4_year!C14</f>
        <v>0.05</v>
      </c>
      <c r="D14">
        <f>+SO4_year!D14</f>
        <v>0</v>
      </c>
      <c r="E14">
        <f>+SO4_year!E14</f>
        <v>0.186</v>
      </c>
      <c r="F14">
        <f>+SO4_year!F14</f>
        <v>-0.23100000000000001</v>
      </c>
      <c r="G14">
        <f>+SO4_year!G14</f>
        <v>-7</v>
      </c>
      <c r="H14">
        <f>+SO4_year!H14</f>
        <v>22</v>
      </c>
      <c r="I14">
        <f>+SO4_year!I14</f>
        <v>-5.3130000000000006</v>
      </c>
      <c r="K14" t="s">
        <v>92</v>
      </c>
      <c r="L14">
        <v>0</v>
      </c>
      <c r="M14">
        <v>0.05</v>
      </c>
      <c r="N14">
        <v>-1E-3</v>
      </c>
      <c r="O14">
        <v>0.222</v>
      </c>
      <c r="P14">
        <v>-0.27900000000000003</v>
      </c>
      <c r="Q14" s="8">
        <v>-4</v>
      </c>
      <c r="R14">
        <v>21</v>
      </c>
      <c r="S14" s="8">
        <f t="shared" si="3"/>
        <v>-6.4170000000000007</v>
      </c>
      <c r="U14" t="s">
        <v>92</v>
      </c>
      <c r="V14">
        <v>0</v>
      </c>
      <c r="W14">
        <v>0.05</v>
      </c>
      <c r="X14">
        <v>2E-3</v>
      </c>
      <c r="Y14">
        <v>0.189</v>
      </c>
      <c r="Z14">
        <v>0.81299999999999994</v>
      </c>
      <c r="AA14" s="8">
        <v>19</v>
      </c>
      <c r="AB14">
        <v>22</v>
      </c>
      <c r="AC14" s="8">
        <f t="shared" si="0"/>
        <v>18.698999999999998</v>
      </c>
      <c r="AE14" t="s">
        <v>92</v>
      </c>
      <c r="AF14">
        <v>0</v>
      </c>
      <c r="AG14">
        <v>0.05</v>
      </c>
      <c r="AH14">
        <v>-1E-3</v>
      </c>
      <c r="AI14">
        <v>0.127</v>
      </c>
      <c r="AJ14">
        <v>-0.90300000000000002</v>
      </c>
      <c r="AK14" s="8">
        <v>-35</v>
      </c>
      <c r="AL14">
        <v>23</v>
      </c>
      <c r="AM14" s="8">
        <f t="shared" si="1"/>
        <v>-20.769000000000002</v>
      </c>
      <c r="AO14" t="s">
        <v>92</v>
      </c>
      <c r="AP14">
        <v>0</v>
      </c>
      <c r="AQ14">
        <v>0.05</v>
      </c>
      <c r="AR14">
        <v>-2E-3</v>
      </c>
      <c r="AS14" s="8">
        <v>0.17799999999999999</v>
      </c>
      <c r="AT14">
        <v>-1.004</v>
      </c>
      <c r="AU14" s="8">
        <v>-27</v>
      </c>
      <c r="AV14">
        <v>22</v>
      </c>
      <c r="AW14" s="8">
        <f t="shared" si="2"/>
        <v>-23.091999999999999</v>
      </c>
    </row>
    <row r="15" spans="1:56" x14ac:dyDescent="0.25">
      <c r="A15" t="str">
        <f>+SO4_year!A15</f>
        <v>LT0015R</v>
      </c>
      <c r="B15">
        <f>+SO4_year!B15</f>
        <v>1</v>
      </c>
      <c r="C15">
        <f>+SO4_year!C15</f>
        <v>0.05</v>
      </c>
      <c r="D15">
        <f>+SO4_year!D15</f>
        <v>-7.9000000000000001E-2</v>
      </c>
      <c r="E15">
        <f>+SO4_year!E15</f>
        <v>2.165</v>
      </c>
      <c r="F15">
        <f>+SO4_year!F15</f>
        <v>-3.6709999999999998</v>
      </c>
      <c r="G15">
        <f>+SO4_year!G15</f>
        <v>-163</v>
      </c>
      <c r="H15">
        <f>+SO4_year!H15</f>
        <v>22</v>
      </c>
      <c r="I15">
        <f>+SO4_year!I15</f>
        <v>-84.432999999999993</v>
      </c>
      <c r="K15" t="s">
        <v>29</v>
      </c>
      <c r="L15">
        <v>1</v>
      </c>
      <c r="M15">
        <v>0.05</v>
      </c>
      <c r="N15">
        <v>-7.1999999999999995E-2</v>
      </c>
      <c r="O15">
        <v>2.1469999999999998</v>
      </c>
      <c r="P15">
        <v>-3.343</v>
      </c>
      <c r="Q15" s="8">
        <v>-139</v>
      </c>
      <c r="R15">
        <v>22</v>
      </c>
      <c r="S15" s="8">
        <f t="shared" si="3"/>
        <v>-76.888999999999996</v>
      </c>
      <c r="U15" t="s">
        <v>29</v>
      </c>
      <c r="V15">
        <v>1</v>
      </c>
      <c r="W15">
        <v>0.05</v>
      </c>
      <c r="X15">
        <v>-4.3999999999999997E-2</v>
      </c>
      <c r="Y15">
        <v>1.45</v>
      </c>
      <c r="Z15">
        <v>-3.0219999999999998</v>
      </c>
      <c r="AA15" s="8">
        <v>-127</v>
      </c>
      <c r="AB15">
        <v>22</v>
      </c>
      <c r="AC15" s="8">
        <f t="shared" si="0"/>
        <v>-69.506</v>
      </c>
      <c r="AE15" t="s">
        <v>29</v>
      </c>
      <c r="AF15">
        <v>1</v>
      </c>
      <c r="AG15">
        <v>0.05</v>
      </c>
      <c r="AH15">
        <v>-7.0999999999999994E-2</v>
      </c>
      <c r="AI15">
        <v>1.8460000000000001</v>
      </c>
      <c r="AJ15">
        <v>-3.8679999999999999</v>
      </c>
      <c r="AK15" s="8">
        <v>-132</v>
      </c>
      <c r="AL15">
        <v>21</v>
      </c>
      <c r="AM15" s="8">
        <f t="shared" si="1"/>
        <v>-88.963999999999999</v>
      </c>
      <c r="AO15" t="s">
        <v>29</v>
      </c>
      <c r="AP15">
        <v>1</v>
      </c>
      <c r="AQ15">
        <v>0.05</v>
      </c>
      <c r="AR15">
        <v>-7.4999999999999997E-2</v>
      </c>
      <c r="AS15" s="8">
        <v>2.46</v>
      </c>
      <c r="AT15">
        <v>-3.0590000000000002</v>
      </c>
      <c r="AU15" s="8">
        <v>-123</v>
      </c>
      <c r="AV15">
        <v>22</v>
      </c>
      <c r="AW15" s="8">
        <f t="shared" si="2"/>
        <v>-70.356999999999999</v>
      </c>
    </row>
    <row r="16" spans="1:56" x14ac:dyDescent="0.25">
      <c r="A16" t="str">
        <f>+SO4_year!A16</f>
        <v>NO0001R</v>
      </c>
      <c r="B16">
        <f>+SO4_year!B16</f>
        <v>1</v>
      </c>
      <c r="C16">
        <f>+SO4_year!C16</f>
        <v>0.05</v>
      </c>
      <c r="D16">
        <f>+SO4_year!D16</f>
        <v>-2.1000000000000001E-2</v>
      </c>
      <c r="E16">
        <f>+SO4_year!E16</f>
        <v>0.70599999999999996</v>
      </c>
      <c r="F16">
        <f>+SO4_year!F16</f>
        <v>-2.9950000000000001</v>
      </c>
      <c r="G16">
        <f>+SO4_year!G16</f>
        <v>-178</v>
      </c>
      <c r="H16">
        <f>+SO4_year!H16</f>
        <v>23</v>
      </c>
      <c r="I16">
        <f>+SO4_year!I16</f>
        <v>-68.885000000000005</v>
      </c>
      <c r="K16" t="s">
        <v>111</v>
      </c>
      <c r="L16">
        <v>1</v>
      </c>
      <c r="M16">
        <v>0.05</v>
      </c>
      <c r="N16">
        <v>-3.1E-2</v>
      </c>
      <c r="O16">
        <v>0.89400000000000002</v>
      </c>
      <c r="P16">
        <v>-3.492</v>
      </c>
      <c r="Q16" s="8">
        <v>-180</v>
      </c>
      <c r="R16">
        <v>23</v>
      </c>
      <c r="S16" s="8">
        <f t="shared" si="3"/>
        <v>-80.316000000000003</v>
      </c>
      <c r="U16" t="s">
        <v>111</v>
      </c>
      <c r="V16">
        <v>1</v>
      </c>
      <c r="W16">
        <v>0.05</v>
      </c>
      <c r="X16">
        <v>-2.7E-2</v>
      </c>
      <c r="Y16">
        <v>0.85899999999999999</v>
      </c>
      <c r="Z16">
        <v>-3.1040000000000001</v>
      </c>
      <c r="AA16" s="8">
        <v>-153</v>
      </c>
      <c r="AB16">
        <v>22</v>
      </c>
      <c r="AC16" s="8">
        <f t="shared" si="0"/>
        <v>-71.391999999999996</v>
      </c>
      <c r="AE16" t="s">
        <v>111</v>
      </c>
      <c r="AF16">
        <v>1</v>
      </c>
      <c r="AG16">
        <v>0.05</v>
      </c>
      <c r="AH16">
        <v>-1.7000000000000001E-2</v>
      </c>
      <c r="AI16">
        <v>0.55600000000000005</v>
      </c>
      <c r="AJ16">
        <v>-2.9870000000000001</v>
      </c>
      <c r="AK16" s="8">
        <v>-133</v>
      </c>
      <c r="AL16">
        <v>23</v>
      </c>
      <c r="AM16" s="8">
        <f t="shared" si="1"/>
        <v>-68.701000000000008</v>
      </c>
      <c r="AO16" t="s">
        <v>111</v>
      </c>
      <c r="AP16">
        <v>1</v>
      </c>
      <c r="AQ16">
        <v>0.05</v>
      </c>
      <c r="AR16">
        <v>-1.2E-2</v>
      </c>
      <c r="AS16" s="8">
        <v>0.53100000000000003</v>
      </c>
      <c r="AT16">
        <v>-2.3420000000000001</v>
      </c>
      <c r="AU16" s="8">
        <v>-135</v>
      </c>
      <c r="AV16">
        <v>23</v>
      </c>
      <c r="AW16" s="8">
        <f t="shared" si="2"/>
        <v>-53.866</v>
      </c>
    </row>
    <row r="17" spans="1:49" x14ac:dyDescent="0.25">
      <c r="A17" t="str">
        <f>+SO4_year!A17</f>
        <v>NO0015R</v>
      </c>
      <c r="B17">
        <f>+SO4_year!B17</f>
        <v>1</v>
      </c>
      <c r="C17">
        <f>+SO4_year!C17</f>
        <v>0.05</v>
      </c>
      <c r="D17">
        <f>+SO4_year!D17</f>
        <v>-8.9999999999999993E-3</v>
      </c>
      <c r="E17">
        <f>+SO4_year!E17</f>
        <v>0.32800000000000001</v>
      </c>
      <c r="F17">
        <f>+SO4_year!F17</f>
        <v>-2.843</v>
      </c>
      <c r="G17">
        <f>+SO4_year!G17</f>
        <v>-181</v>
      </c>
      <c r="H17">
        <f>+SO4_year!H17</f>
        <v>23</v>
      </c>
      <c r="I17">
        <f>+SO4_year!I17</f>
        <v>-65.388999999999996</v>
      </c>
      <c r="K17" t="s">
        <v>34</v>
      </c>
      <c r="L17">
        <v>1</v>
      </c>
      <c r="M17">
        <v>0.05</v>
      </c>
      <c r="N17">
        <v>-1.2999999999999999E-2</v>
      </c>
      <c r="O17">
        <v>0.42499999999999999</v>
      </c>
      <c r="P17">
        <v>-3.0990000000000002</v>
      </c>
      <c r="Q17" s="8">
        <v>-167</v>
      </c>
      <c r="R17">
        <v>23</v>
      </c>
      <c r="S17" s="8">
        <f t="shared" si="3"/>
        <v>-71.277000000000001</v>
      </c>
      <c r="U17" t="s">
        <v>34</v>
      </c>
      <c r="V17">
        <v>1</v>
      </c>
      <c r="W17">
        <v>0.05</v>
      </c>
      <c r="X17">
        <v>-8.9999999999999993E-3</v>
      </c>
      <c r="Y17">
        <v>0.33300000000000002</v>
      </c>
      <c r="Z17">
        <v>-2.5880000000000001</v>
      </c>
      <c r="AA17" s="8">
        <v>-129</v>
      </c>
      <c r="AB17">
        <v>22</v>
      </c>
      <c r="AC17" s="8">
        <f t="shared" si="0"/>
        <v>-59.524000000000001</v>
      </c>
      <c r="AE17" t="s">
        <v>34</v>
      </c>
      <c r="AF17">
        <v>1</v>
      </c>
      <c r="AG17">
        <v>0.05</v>
      </c>
      <c r="AH17">
        <v>-8.9999999999999993E-3</v>
      </c>
      <c r="AI17">
        <v>0.254</v>
      </c>
      <c r="AJ17">
        <v>-3.609</v>
      </c>
      <c r="AK17" s="8">
        <v>-177</v>
      </c>
      <c r="AL17">
        <v>23</v>
      </c>
      <c r="AM17" s="8">
        <f t="shared" si="1"/>
        <v>-83.007000000000005</v>
      </c>
      <c r="AO17" t="s">
        <v>34</v>
      </c>
      <c r="AP17">
        <v>1</v>
      </c>
      <c r="AQ17">
        <v>0.05</v>
      </c>
      <c r="AR17">
        <v>-6.0000000000000001E-3</v>
      </c>
      <c r="AS17" s="8">
        <v>0.27600000000000002</v>
      </c>
      <c r="AT17">
        <v>-2.0470000000000002</v>
      </c>
      <c r="AU17" s="8">
        <v>-97</v>
      </c>
      <c r="AV17">
        <v>23</v>
      </c>
      <c r="AW17" s="8">
        <f t="shared" si="2"/>
        <v>-47.081000000000003</v>
      </c>
    </row>
    <row r="18" spans="1:49" x14ac:dyDescent="0.25">
      <c r="A18" t="str">
        <f>+SO4_year!A18</f>
        <v>NO0039R</v>
      </c>
      <c r="B18">
        <f>+SO4_year!B18</f>
        <v>1</v>
      </c>
      <c r="C18">
        <f>+SO4_year!C18</f>
        <v>0.05</v>
      </c>
      <c r="D18">
        <f>+SO4_year!D18</f>
        <v>-8.0000000000000002E-3</v>
      </c>
      <c r="E18">
        <f>+SO4_year!E18</f>
        <v>0.30399999999999999</v>
      </c>
      <c r="F18">
        <f>+SO4_year!F18</f>
        <v>-2.7120000000000002</v>
      </c>
      <c r="G18">
        <f>+SO4_year!G18</f>
        <v>-168</v>
      </c>
      <c r="H18">
        <f>+SO4_year!H18</f>
        <v>23</v>
      </c>
      <c r="I18">
        <f>+SO4_year!I18</f>
        <v>-62.376000000000005</v>
      </c>
      <c r="K18" t="s">
        <v>35</v>
      </c>
      <c r="L18">
        <v>1</v>
      </c>
      <c r="M18">
        <v>0.05</v>
      </c>
      <c r="N18">
        <v>-1.4999999999999999E-2</v>
      </c>
      <c r="O18">
        <v>0.47</v>
      </c>
      <c r="P18">
        <v>-3.1549999999999998</v>
      </c>
      <c r="Q18" s="8">
        <v>-153</v>
      </c>
      <c r="R18">
        <v>23</v>
      </c>
      <c r="S18" s="8">
        <f t="shared" si="3"/>
        <v>-72.564999999999998</v>
      </c>
      <c r="U18" t="s">
        <v>35</v>
      </c>
      <c r="V18">
        <v>1</v>
      </c>
      <c r="W18">
        <v>0.05</v>
      </c>
      <c r="X18">
        <v>-0.01</v>
      </c>
      <c r="Y18">
        <v>0.38700000000000001</v>
      </c>
      <c r="Z18">
        <v>-2.528</v>
      </c>
      <c r="AA18" s="8">
        <v>-89</v>
      </c>
      <c r="AB18">
        <v>23</v>
      </c>
      <c r="AC18" s="8">
        <f t="shared" si="0"/>
        <v>-58.143999999999998</v>
      </c>
      <c r="AE18" t="s">
        <v>35</v>
      </c>
      <c r="AF18">
        <v>1</v>
      </c>
      <c r="AG18">
        <v>0.05</v>
      </c>
      <c r="AH18">
        <v>-6.0000000000000001E-3</v>
      </c>
      <c r="AI18">
        <v>0.19</v>
      </c>
      <c r="AJ18">
        <v>-3.0409999999999999</v>
      </c>
      <c r="AK18" s="8">
        <v>-131</v>
      </c>
      <c r="AL18">
        <v>23</v>
      </c>
      <c r="AM18" s="8">
        <f t="shared" si="1"/>
        <v>-69.942999999999998</v>
      </c>
      <c r="AO18" t="s">
        <v>35</v>
      </c>
      <c r="AP18">
        <v>1</v>
      </c>
      <c r="AQ18">
        <v>0.05</v>
      </c>
      <c r="AR18">
        <v>-2E-3</v>
      </c>
      <c r="AS18" s="8">
        <v>0.14099999999999999</v>
      </c>
      <c r="AT18">
        <v>-1.542</v>
      </c>
      <c r="AU18" s="8">
        <v>-75</v>
      </c>
      <c r="AV18">
        <v>23</v>
      </c>
      <c r="AW18" s="8">
        <f t="shared" si="2"/>
        <v>-35.466000000000001</v>
      </c>
    </row>
    <row r="19" spans="1:49" x14ac:dyDescent="0.25">
      <c r="A19" t="str">
        <f>+SO4_year!A19</f>
        <v>NO0042G</v>
      </c>
      <c r="B19">
        <f>+SO4_year!B19</f>
        <v>1</v>
      </c>
      <c r="C19">
        <f>+SO4_year!C19</f>
        <v>0.05</v>
      </c>
      <c r="D19">
        <f>+SO4_year!D19</f>
        <v>-3.0000000000000001E-3</v>
      </c>
      <c r="E19">
        <f>+SO4_year!E19</f>
        <v>0.19700000000000001</v>
      </c>
      <c r="F19">
        <f>+SO4_year!F19</f>
        <v>-1.643</v>
      </c>
      <c r="G19">
        <f>+SO4_year!G19</f>
        <v>-148</v>
      </c>
      <c r="H19">
        <f>+SO4_year!H19</f>
        <v>23</v>
      </c>
      <c r="I19">
        <f>+SO4_year!I19</f>
        <v>-37.789000000000001</v>
      </c>
      <c r="K19" t="s">
        <v>36</v>
      </c>
      <c r="L19">
        <v>1</v>
      </c>
      <c r="M19">
        <v>0.05</v>
      </c>
      <c r="N19">
        <v>-3.0000000000000001E-3</v>
      </c>
      <c r="O19">
        <v>0.32</v>
      </c>
      <c r="P19">
        <v>-0.96799999999999997</v>
      </c>
      <c r="Q19" s="8">
        <v>-79</v>
      </c>
      <c r="R19">
        <v>22</v>
      </c>
      <c r="S19" s="8">
        <f t="shared" si="3"/>
        <v>-22.263999999999999</v>
      </c>
      <c r="U19" t="s">
        <v>36</v>
      </c>
      <c r="V19">
        <v>0</v>
      </c>
      <c r="W19">
        <v>0.05</v>
      </c>
      <c r="X19">
        <v>-1E-3</v>
      </c>
      <c r="Y19">
        <v>0.1</v>
      </c>
      <c r="Z19">
        <v>-1.111</v>
      </c>
      <c r="AA19" s="8">
        <v>-31</v>
      </c>
      <c r="AB19">
        <v>22</v>
      </c>
      <c r="AC19" s="8">
        <f t="shared" si="0"/>
        <v>-25.553000000000001</v>
      </c>
      <c r="AE19" t="s">
        <v>36</v>
      </c>
      <c r="AF19">
        <v>1</v>
      </c>
      <c r="AG19">
        <v>0.05</v>
      </c>
      <c r="AH19">
        <v>-2E-3</v>
      </c>
      <c r="AI19">
        <v>9.6000000000000002E-2</v>
      </c>
      <c r="AJ19">
        <v>-1.681</v>
      </c>
      <c r="AK19" s="8">
        <v>-109</v>
      </c>
      <c r="AL19">
        <v>23</v>
      </c>
      <c r="AM19" s="8">
        <f t="shared" si="1"/>
        <v>-38.663000000000004</v>
      </c>
      <c r="AO19" t="s">
        <v>36</v>
      </c>
      <c r="AP19">
        <v>1</v>
      </c>
      <c r="AQ19">
        <v>0.05</v>
      </c>
      <c r="AR19">
        <v>-6.0000000000000001E-3</v>
      </c>
      <c r="AS19" s="8">
        <v>0.27</v>
      </c>
      <c r="AT19">
        <v>-2.3879999999999999</v>
      </c>
      <c r="AU19" s="8">
        <v>-117</v>
      </c>
      <c r="AV19">
        <v>22</v>
      </c>
      <c r="AW19" s="8">
        <f t="shared" si="2"/>
        <v>-54.923999999999999</v>
      </c>
    </row>
    <row r="20" spans="1:49" x14ac:dyDescent="0.25">
      <c r="A20" t="str">
        <f>+SO4_year!A20</f>
        <v>PL0002R</v>
      </c>
      <c r="B20">
        <f>+SO4_year!B20</f>
        <v>1</v>
      </c>
      <c r="C20">
        <f>+SO4_year!C20</f>
        <v>0.05</v>
      </c>
      <c r="D20">
        <f>+SO4_year!D20</f>
        <v>-5.7000000000000002E-2</v>
      </c>
      <c r="E20">
        <f>+SO4_year!E20</f>
        <v>2.5510000000000002</v>
      </c>
      <c r="F20">
        <f>+SO4_year!F20</f>
        <v>-2.246</v>
      </c>
      <c r="G20">
        <f>+SO4_year!G20</f>
        <v>-144</v>
      </c>
      <c r="H20">
        <f>+SO4_year!H20</f>
        <v>21</v>
      </c>
      <c r="I20">
        <f>+SO4_year!I20</f>
        <v>-51.658000000000001</v>
      </c>
      <c r="K20" t="s">
        <v>37</v>
      </c>
      <c r="L20">
        <v>1</v>
      </c>
      <c r="M20">
        <v>0.05</v>
      </c>
      <c r="N20">
        <v>-5.6000000000000001E-2</v>
      </c>
      <c r="O20">
        <v>2.4180000000000001</v>
      </c>
      <c r="P20">
        <v>-2.3039999999999998</v>
      </c>
      <c r="Q20" s="8">
        <v>-114</v>
      </c>
      <c r="R20">
        <v>21</v>
      </c>
      <c r="S20" s="8">
        <f t="shared" si="3"/>
        <v>-52.991999999999997</v>
      </c>
      <c r="U20" t="s">
        <v>37</v>
      </c>
      <c r="V20">
        <v>1</v>
      </c>
      <c r="W20">
        <v>0.05</v>
      </c>
      <c r="X20">
        <v>-5.3999999999999999E-2</v>
      </c>
      <c r="Y20">
        <v>2.2309999999999999</v>
      </c>
      <c r="Z20">
        <v>-2.4319999999999999</v>
      </c>
      <c r="AA20" s="8">
        <v>-140</v>
      </c>
      <c r="AB20">
        <v>21</v>
      </c>
      <c r="AC20" s="8">
        <f t="shared" si="0"/>
        <v>-55.936</v>
      </c>
      <c r="AE20" t="s">
        <v>37</v>
      </c>
      <c r="AF20">
        <v>1</v>
      </c>
      <c r="AG20">
        <v>0.05</v>
      </c>
      <c r="AH20">
        <v>-5.8000000000000003E-2</v>
      </c>
      <c r="AI20">
        <v>2.3490000000000002</v>
      </c>
      <c r="AJ20">
        <v>-2.456</v>
      </c>
      <c r="AK20" s="8">
        <v>-155</v>
      </c>
      <c r="AL20">
        <v>23</v>
      </c>
      <c r="AM20" s="8">
        <f t="shared" si="1"/>
        <v>-56.488</v>
      </c>
      <c r="AO20" t="s">
        <v>37</v>
      </c>
      <c r="AP20">
        <v>1</v>
      </c>
      <c r="AQ20">
        <v>0.05</v>
      </c>
      <c r="AR20">
        <v>-5.0999999999999997E-2</v>
      </c>
      <c r="AS20" s="8">
        <v>2.569</v>
      </c>
      <c r="AT20">
        <v>-1.996</v>
      </c>
      <c r="AU20" s="8">
        <v>-82</v>
      </c>
      <c r="AV20">
        <v>21</v>
      </c>
      <c r="AW20" s="8">
        <f t="shared" si="2"/>
        <v>-45.908000000000001</v>
      </c>
    </row>
    <row r="21" spans="1:49" x14ac:dyDescent="0.25">
      <c r="A21" t="str">
        <f>+SO4_year!A21</f>
        <v>PL0003R</v>
      </c>
      <c r="B21">
        <f>+SO4_year!B21</f>
        <v>0</v>
      </c>
      <c r="C21">
        <f>+SO4_year!C21</f>
        <v>0.05</v>
      </c>
      <c r="D21">
        <f>+SO4_year!D21</f>
        <v>-1.2E-2</v>
      </c>
      <c r="E21">
        <f>+SO4_year!E21</f>
        <v>1.052</v>
      </c>
      <c r="F21">
        <f>+SO4_year!F21</f>
        <v>-1.1879999999999999</v>
      </c>
      <c r="G21">
        <f>+SO4_year!G21</f>
        <v>-22</v>
      </c>
      <c r="H21">
        <f>+SO4_year!H21</f>
        <v>22</v>
      </c>
      <c r="I21">
        <f>+SO4_year!I21</f>
        <v>-27.323999999999998</v>
      </c>
      <c r="K21" t="s">
        <v>38</v>
      </c>
      <c r="L21">
        <v>0</v>
      </c>
      <c r="M21">
        <v>0.05</v>
      </c>
      <c r="N21">
        <v>-2.7E-2</v>
      </c>
      <c r="O21">
        <v>1.26</v>
      </c>
      <c r="P21">
        <v>-2.1419999999999999</v>
      </c>
      <c r="Q21" s="8">
        <v>-63</v>
      </c>
      <c r="R21">
        <v>22</v>
      </c>
      <c r="S21" s="8">
        <f t="shared" si="3"/>
        <v>-49.265999999999998</v>
      </c>
      <c r="U21" t="s">
        <v>38</v>
      </c>
      <c r="V21">
        <v>1</v>
      </c>
      <c r="W21">
        <v>0.05</v>
      </c>
      <c r="X21">
        <v>-0.04</v>
      </c>
      <c r="Y21">
        <v>1.601</v>
      </c>
      <c r="Z21">
        <v>-2.5169999999999999</v>
      </c>
      <c r="AA21" s="8">
        <v>-117</v>
      </c>
      <c r="AB21">
        <v>22</v>
      </c>
      <c r="AC21" s="8">
        <f t="shared" si="0"/>
        <v>-57.890999999999998</v>
      </c>
      <c r="AE21" t="s">
        <v>38</v>
      </c>
      <c r="AF21">
        <v>0</v>
      </c>
      <c r="AG21">
        <v>0.05</v>
      </c>
      <c r="AH21">
        <v>-1.2E-2</v>
      </c>
      <c r="AI21">
        <v>1.0529999999999999</v>
      </c>
      <c r="AJ21">
        <v>-1.0960000000000001</v>
      </c>
      <c r="AK21" s="8">
        <v>-25</v>
      </c>
      <c r="AL21">
        <v>22</v>
      </c>
      <c r="AM21" s="8">
        <f t="shared" si="1"/>
        <v>-25.208000000000002</v>
      </c>
      <c r="AO21" t="s">
        <v>38</v>
      </c>
      <c r="AP21">
        <v>0</v>
      </c>
      <c r="AQ21">
        <v>0.05</v>
      </c>
      <c r="AR21">
        <v>0.01</v>
      </c>
      <c r="AS21" s="8">
        <v>0.55700000000000005</v>
      </c>
      <c r="AT21">
        <v>1.7969999999999999</v>
      </c>
      <c r="AU21" s="8">
        <v>23</v>
      </c>
      <c r="AV21">
        <v>22</v>
      </c>
      <c r="AW21" s="8">
        <f t="shared" si="2"/>
        <v>41.330999999999996</v>
      </c>
    </row>
    <row r="22" spans="1:49" x14ac:dyDescent="0.25">
      <c r="A22" t="str">
        <f>+SO4_year!A22</f>
        <v>SE0002R</v>
      </c>
      <c r="B22">
        <f>+SO4_year!B22</f>
        <v>1</v>
      </c>
      <c r="C22">
        <f>+SO4_year!C22</f>
        <v>0.05</v>
      </c>
      <c r="D22">
        <f>+SO4_year!D22</f>
        <v>-0.03</v>
      </c>
      <c r="E22">
        <f>+SO4_year!E22</f>
        <v>1.139</v>
      </c>
      <c r="F22">
        <f>+SO4_year!F22</f>
        <v>-2.5939999999999999</v>
      </c>
      <c r="G22">
        <f>+SO4_year!G22</f>
        <v>-172</v>
      </c>
      <c r="H22">
        <f>+SO4_year!H22</f>
        <v>23</v>
      </c>
      <c r="I22">
        <f>+SO4_year!I22</f>
        <v>-59.661999999999999</v>
      </c>
      <c r="K22" t="s">
        <v>194</v>
      </c>
      <c r="L22">
        <v>1</v>
      </c>
      <c r="M22">
        <v>0.05</v>
      </c>
      <c r="N22">
        <v>-3.4000000000000002E-2</v>
      </c>
      <c r="O22">
        <v>1.286</v>
      </c>
      <c r="P22">
        <v>-2.609</v>
      </c>
      <c r="Q22" s="8">
        <v>-161</v>
      </c>
      <c r="R22">
        <v>23</v>
      </c>
      <c r="S22" s="8">
        <f t="shared" si="3"/>
        <v>-60.006999999999998</v>
      </c>
      <c r="U22" t="s">
        <v>194</v>
      </c>
      <c r="V22">
        <v>1</v>
      </c>
      <c r="W22">
        <v>0.05</v>
      </c>
      <c r="X22">
        <v>-3.2000000000000001E-2</v>
      </c>
      <c r="Y22">
        <v>1.1859999999999999</v>
      </c>
      <c r="Z22">
        <v>-2.7210000000000001</v>
      </c>
      <c r="AA22" s="8">
        <v>-157</v>
      </c>
      <c r="AB22">
        <v>23</v>
      </c>
      <c r="AC22" s="8">
        <f t="shared" si="0"/>
        <v>-62.582999999999998</v>
      </c>
      <c r="AE22" t="s">
        <v>194</v>
      </c>
      <c r="AF22">
        <v>1</v>
      </c>
      <c r="AG22">
        <v>0.05</v>
      </c>
      <c r="AH22">
        <v>-2.8000000000000001E-2</v>
      </c>
      <c r="AI22">
        <v>1.0109999999999999</v>
      </c>
      <c r="AJ22">
        <v>-2.7610000000000001</v>
      </c>
      <c r="AK22" s="8">
        <v>-132</v>
      </c>
      <c r="AL22">
        <v>21</v>
      </c>
      <c r="AM22" s="8">
        <f t="shared" si="1"/>
        <v>-63.503</v>
      </c>
      <c r="AO22" t="s">
        <v>194</v>
      </c>
      <c r="AP22">
        <v>1</v>
      </c>
      <c r="AQ22">
        <v>0.05</v>
      </c>
      <c r="AR22">
        <v>-2.3E-2</v>
      </c>
      <c r="AS22" s="8">
        <v>1.0529999999999999</v>
      </c>
      <c r="AT22">
        <v>-2.2090000000000001</v>
      </c>
      <c r="AU22" s="8">
        <v>-139</v>
      </c>
      <c r="AV22">
        <v>23</v>
      </c>
      <c r="AW22" s="8">
        <f t="shared" si="2"/>
        <v>-50.807000000000002</v>
      </c>
    </row>
    <row r="23" spans="1:49" x14ac:dyDescent="0.25">
      <c r="A23" t="str">
        <f>+SO4_year!A23</f>
        <v>SE0005R</v>
      </c>
      <c r="B23">
        <f>+SO4_year!B23</f>
        <v>1</v>
      </c>
      <c r="C23">
        <f>+SO4_year!C23</f>
        <v>0.05</v>
      </c>
      <c r="D23">
        <f>+SO4_year!D23</f>
        <v>-1.0999999999999999E-2</v>
      </c>
      <c r="E23">
        <f>+SO4_year!E23</f>
        <v>0.36399999999999999</v>
      </c>
      <c r="F23">
        <f>+SO4_year!F23</f>
        <v>-2.9489999999999998</v>
      </c>
      <c r="G23">
        <f>+SO4_year!G23</f>
        <v>-191</v>
      </c>
      <c r="H23">
        <f>+SO4_year!H23</f>
        <v>23</v>
      </c>
      <c r="I23">
        <f>+SO4_year!I23</f>
        <v>-67.826999999999998</v>
      </c>
      <c r="K23" t="s">
        <v>41</v>
      </c>
      <c r="L23">
        <v>1</v>
      </c>
      <c r="M23">
        <v>0.05</v>
      </c>
      <c r="N23">
        <v>-1.6E-2</v>
      </c>
      <c r="O23">
        <v>0.47499999999999998</v>
      </c>
      <c r="P23">
        <v>-3.3860000000000001</v>
      </c>
      <c r="Q23" s="8">
        <v>-163</v>
      </c>
      <c r="R23">
        <v>23</v>
      </c>
      <c r="S23" s="8">
        <f t="shared" si="3"/>
        <v>-77.878</v>
      </c>
      <c r="U23" t="s">
        <v>41</v>
      </c>
      <c r="V23">
        <v>1</v>
      </c>
      <c r="W23">
        <v>0.05</v>
      </c>
      <c r="X23">
        <v>-1.2E-2</v>
      </c>
      <c r="Y23">
        <v>0.374</v>
      </c>
      <c r="Z23">
        <v>-3.077</v>
      </c>
      <c r="AA23" s="8">
        <v>-117</v>
      </c>
      <c r="AB23">
        <v>23</v>
      </c>
      <c r="AC23" s="8">
        <f t="shared" si="0"/>
        <v>-70.771000000000001</v>
      </c>
      <c r="AE23" t="s">
        <v>41</v>
      </c>
      <c r="AF23">
        <v>1</v>
      </c>
      <c r="AG23">
        <v>0.05</v>
      </c>
      <c r="AH23">
        <v>-0.01</v>
      </c>
      <c r="AI23">
        <v>0.28799999999999998</v>
      </c>
      <c r="AJ23">
        <v>-3.468</v>
      </c>
      <c r="AK23" s="8">
        <v>-149</v>
      </c>
      <c r="AL23">
        <v>23</v>
      </c>
      <c r="AM23" s="8">
        <f t="shared" si="1"/>
        <v>-79.763999999999996</v>
      </c>
      <c r="AO23" t="s">
        <v>41</v>
      </c>
      <c r="AP23">
        <v>0</v>
      </c>
      <c r="AQ23">
        <v>0.05</v>
      </c>
      <c r="AR23">
        <v>-5.0000000000000001E-3</v>
      </c>
      <c r="AS23" s="8">
        <v>0.27700000000000002</v>
      </c>
      <c r="AT23">
        <v>-1.861</v>
      </c>
      <c r="AU23" s="8">
        <v>-73</v>
      </c>
      <c r="AV23">
        <v>23</v>
      </c>
      <c r="AW23" s="8">
        <f t="shared" si="2"/>
        <v>-42.802999999999997</v>
      </c>
    </row>
    <row r="24" spans="1:49" x14ac:dyDescent="0.25">
      <c r="A24" t="str">
        <f>+SO4_year!A24</f>
        <v>SE0011R</v>
      </c>
      <c r="B24">
        <f>+SO4_year!B24</f>
        <v>1</v>
      </c>
      <c r="C24">
        <f>+SO4_year!C24</f>
        <v>0.05</v>
      </c>
      <c r="D24">
        <f>+SO4_year!D24</f>
        <v>-3.4000000000000002E-2</v>
      </c>
      <c r="E24">
        <f>+SO4_year!E24</f>
        <v>1.125</v>
      </c>
      <c r="F24">
        <f>+SO4_year!F24</f>
        <v>-3.0470000000000002</v>
      </c>
      <c r="G24">
        <f>+SO4_year!G24</f>
        <v>-211</v>
      </c>
      <c r="H24">
        <f>+SO4_year!H24</f>
        <v>23</v>
      </c>
      <c r="I24">
        <f>+SO4_year!I24</f>
        <v>-70.081000000000003</v>
      </c>
      <c r="K24" t="s">
        <v>42</v>
      </c>
      <c r="L24">
        <v>1</v>
      </c>
      <c r="M24">
        <v>0.05</v>
      </c>
      <c r="N24">
        <v>-0.04</v>
      </c>
      <c r="O24">
        <v>1.2609999999999999</v>
      </c>
      <c r="P24">
        <v>-3.1589999999999998</v>
      </c>
      <c r="Q24" s="8">
        <v>-185</v>
      </c>
      <c r="R24">
        <v>23</v>
      </c>
      <c r="S24" s="8">
        <f t="shared" si="3"/>
        <v>-72.656999999999996</v>
      </c>
      <c r="U24" t="s">
        <v>42</v>
      </c>
      <c r="V24">
        <v>1</v>
      </c>
      <c r="W24">
        <v>0.05</v>
      </c>
      <c r="X24">
        <v>-3.5999999999999997E-2</v>
      </c>
      <c r="Y24">
        <v>1.163</v>
      </c>
      <c r="Z24">
        <v>-3.0979999999999999</v>
      </c>
      <c r="AA24" s="8">
        <v>-171</v>
      </c>
      <c r="AB24">
        <v>22</v>
      </c>
      <c r="AC24" s="8">
        <f t="shared" si="0"/>
        <v>-71.253999999999991</v>
      </c>
      <c r="AE24" t="s">
        <v>42</v>
      </c>
      <c r="AF24">
        <v>1</v>
      </c>
      <c r="AG24">
        <v>0.05</v>
      </c>
      <c r="AH24">
        <v>-0.03</v>
      </c>
      <c r="AI24">
        <v>0.97599999999999998</v>
      </c>
      <c r="AJ24">
        <v>-3.0710000000000002</v>
      </c>
      <c r="AK24" s="8">
        <v>-163</v>
      </c>
      <c r="AL24">
        <v>23</v>
      </c>
      <c r="AM24" s="8">
        <f t="shared" si="1"/>
        <v>-70.63300000000001</v>
      </c>
      <c r="AO24" t="s">
        <v>42</v>
      </c>
      <c r="AP24">
        <v>1</v>
      </c>
      <c r="AQ24">
        <v>0.05</v>
      </c>
      <c r="AR24">
        <v>-0.03</v>
      </c>
      <c r="AS24" s="8">
        <v>1.073</v>
      </c>
      <c r="AT24">
        <v>-2.802</v>
      </c>
      <c r="AU24" s="8">
        <v>-181</v>
      </c>
      <c r="AV24">
        <v>23</v>
      </c>
      <c r="AW24" s="8">
        <f t="shared" si="2"/>
        <v>-64.445999999999998</v>
      </c>
    </row>
    <row r="25" spans="1:49" x14ac:dyDescent="0.25">
      <c r="A25" t="str">
        <f>+SO4_year!A25</f>
        <v>SK0002R</v>
      </c>
      <c r="B25">
        <f>+SO4_year!B25</f>
        <v>1</v>
      </c>
      <c r="C25">
        <f>+SO4_year!C25</f>
        <v>0.05</v>
      </c>
      <c r="D25">
        <f>+SO4_year!D25</f>
        <v>-3.5999999999999997E-2</v>
      </c>
      <c r="E25">
        <f>+SO4_year!E25</f>
        <v>0.93100000000000005</v>
      </c>
      <c r="F25">
        <f>+SO4_year!F25</f>
        <v>-3.9180000000000001</v>
      </c>
      <c r="G25">
        <f>+SO4_year!G25</f>
        <v>-194</v>
      </c>
      <c r="H25">
        <f>+SO4_year!H25</f>
        <v>23</v>
      </c>
      <c r="I25">
        <f>+SO4_year!I25</f>
        <v>-90.114000000000004</v>
      </c>
      <c r="K25" t="s">
        <v>43</v>
      </c>
      <c r="L25">
        <v>1</v>
      </c>
      <c r="M25">
        <v>0.05</v>
      </c>
      <c r="N25">
        <v>-3.7999999999999999E-2</v>
      </c>
      <c r="O25">
        <v>1.0369999999999999</v>
      </c>
      <c r="P25">
        <v>-3.6779999999999999</v>
      </c>
      <c r="Q25" s="8">
        <v>-183</v>
      </c>
      <c r="R25">
        <v>23</v>
      </c>
      <c r="S25" s="8">
        <f t="shared" si="3"/>
        <v>-84.593999999999994</v>
      </c>
      <c r="U25" t="s">
        <v>43</v>
      </c>
      <c r="V25">
        <v>1</v>
      </c>
      <c r="W25">
        <v>0.05</v>
      </c>
      <c r="X25">
        <v>-4.8000000000000001E-2</v>
      </c>
      <c r="Y25">
        <v>1.323</v>
      </c>
      <c r="Z25">
        <v>-3.6640000000000001</v>
      </c>
      <c r="AA25" s="8">
        <v>-173</v>
      </c>
      <c r="AB25">
        <v>23</v>
      </c>
      <c r="AC25" s="8">
        <f t="shared" si="0"/>
        <v>-84.272000000000006</v>
      </c>
      <c r="AE25" t="s">
        <v>43</v>
      </c>
      <c r="AF25">
        <v>1</v>
      </c>
      <c r="AG25">
        <v>0.05</v>
      </c>
      <c r="AH25">
        <v>-2.9000000000000001E-2</v>
      </c>
      <c r="AI25">
        <v>0.78500000000000003</v>
      </c>
      <c r="AJ25">
        <v>-3.7330000000000001</v>
      </c>
      <c r="AK25" s="8">
        <v>-181</v>
      </c>
      <c r="AL25">
        <v>23</v>
      </c>
      <c r="AM25" s="8">
        <f t="shared" si="1"/>
        <v>-85.859000000000009</v>
      </c>
      <c r="AO25" t="s">
        <v>43</v>
      </c>
      <c r="AP25">
        <v>1</v>
      </c>
      <c r="AQ25">
        <v>0.05</v>
      </c>
      <c r="AR25">
        <v>-0.02</v>
      </c>
      <c r="AS25" s="8">
        <v>0.48399999999999999</v>
      </c>
      <c r="AT25">
        <v>-4.1340000000000003</v>
      </c>
      <c r="AU25" s="8">
        <v>-181</v>
      </c>
      <c r="AV25">
        <v>23</v>
      </c>
      <c r="AW25" s="8">
        <f t="shared" si="2"/>
        <v>-95.082000000000008</v>
      </c>
    </row>
    <row r="26" spans="1:49" x14ac:dyDescent="0.25">
      <c r="Q26" s="8"/>
      <c r="S26" s="8"/>
      <c r="AC26" s="8"/>
      <c r="AM26" s="8"/>
      <c r="AU26" s="8"/>
      <c r="AW26" s="8"/>
    </row>
    <row r="27" spans="1:49" x14ac:dyDescent="0.25">
      <c r="S27" s="8"/>
      <c r="AC27" s="8"/>
      <c r="AM27" s="8"/>
      <c r="AU27" s="8"/>
      <c r="AW27" s="8"/>
    </row>
    <row r="28" spans="1:49" ht="14.25" customHeight="1" x14ac:dyDescent="0.25">
      <c r="S28" s="8"/>
      <c r="AC28" s="8"/>
      <c r="AM28" s="8"/>
      <c r="AU28" s="8"/>
      <c r="AW28" s="8"/>
    </row>
    <row r="29" spans="1:49" x14ac:dyDescent="0.25">
      <c r="S29" s="8"/>
      <c r="AC29" s="8"/>
      <c r="AM29" s="8"/>
      <c r="AU29" s="8"/>
      <c r="AW29" s="8"/>
    </row>
    <row r="30" spans="1:49" x14ac:dyDescent="0.25">
      <c r="S30" s="8"/>
      <c r="AC30" s="8"/>
      <c r="AM30" s="8"/>
      <c r="AU30" s="8"/>
      <c r="AW30" s="8"/>
    </row>
    <row r="31" spans="1:49" x14ac:dyDescent="0.25">
      <c r="S31" s="8"/>
      <c r="AC31" s="8"/>
      <c r="AM31" s="8"/>
      <c r="AU31" s="8"/>
      <c r="AW31" s="8"/>
    </row>
    <row r="32" spans="1:49" x14ac:dyDescent="0.25">
      <c r="I32" s="8"/>
      <c r="S32" s="8"/>
      <c r="AC32" s="8"/>
      <c r="AM32" s="8"/>
      <c r="AU32" s="8"/>
      <c r="AW32" s="8"/>
    </row>
    <row r="33" spans="9:49" x14ac:dyDescent="0.25">
      <c r="I33" s="8"/>
      <c r="S33" s="8"/>
      <c r="AC33" s="8"/>
      <c r="AM33" s="8"/>
      <c r="AU33" s="8"/>
      <c r="AW33" s="8"/>
    </row>
    <row r="34" spans="9:49" x14ac:dyDescent="0.25">
      <c r="I34" s="8"/>
      <c r="S34" s="8"/>
      <c r="AC34" s="8"/>
      <c r="AM34" s="8"/>
      <c r="AU34" s="8"/>
      <c r="AW34" s="8"/>
    </row>
    <row r="35" spans="9:49" x14ac:dyDescent="0.25">
      <c r="I35" s="8"/>
      <c r="S35" s="8"/>
      <c r="AC35" s="8"/>
      <c r="AM35" s="8"/>
      <c r="AU35" s="8"/>
      <c r="AW35" s="8"/>
    </row>
    <row r="36" spans="9:49" x14ac:dyDescent="0.25">
      <c r="I36" s="8"/>
      <c r="S36" s="8"/>
      <c r="AC36" s="8"/>
      <c r="AM36" s="8"/>
      <c r="AU36" s="8"/>
      <c r="AW36" s="8"/>
    </row>
    <row r="37" spans="9:49" x14ac:dyDescent="0.25">
      <c r="I37" s="8"/>
    </row>
    <row r="38" spans="9:49" x14ac:dyDescent="0.25">
      <c r="I38" s="8"/>
      <c r="AW38" s="8"/>
    </row>
    <row r="39" spans="9:49" x14ac:dyDescent="0.25">
      <c r="AW39" s="8"/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zoomScale="70" zoomScaleNormal="70" workbookViewId="0">
      <selection activeCell="C21" sqref="C21"/>
    </sheetView>
  </sheetViews>
  <sheetFormatPr defaultRowHeight="15" x14ac:dyDescent="0.25"/>
  <cols>
    <col min="1" max="1" width="11.5703125" customWidth="1"/>
    <col min="11" max="11" width="10.42578125" customWidth="1"/>
    <col min="31" max="31" width="25.7109375" customWidth="1"/>
    <col min="32" max="34" width="17.140625" customWidth="1"/>
  </cols>
  <sheetData>
    <row r="1" spans="1:34" x14ac:dyDescent="0.25">
      <c r="A1" s="19" t="s">
        <v>135</v>
      </c>
      <c r="B1" s="19"/>
      <c r="C1" s="19"/>
      <c r="D1" s="19"/>
      <c r="E1" s="19"/>
      <c r="F1" s="19"/>
      <c r="G1" s="19"/>
      <c r="H1" s="19"/>
      <c r="I1" s="19"/>
      <c r="K1" s="21" t="s">
        <v>136</v>
      </c>
      <c r="L1" s="21"/>
      <c r="M1" s="21"/>
      <c r="N1" s="21"/>
      <c r="O1" s="21"/>
      <c r="P1" s="21"/>
      <c r="Q1" s="21"/>
      <c r="R1" s="21"/>
      <c r="S1" s="21"/>
      <c r="U1" s="22" t="s">
        <v>163</v>
      </c>
      <c r="V1" s="22"/>
      <c r="W1" s="22"/>
      <c r="X1" s="22"/>
      <c r="Y1" s="22"/>
      <c r="Z1" s="22"/>
      <c r="AA1" s="22"/>
      <c r="AB1" s="22"/>
      <c r="AC1" s="22"/>
    </row>
    <row r="2" spans="1:34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77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131</v>
      </c>
      <c r="AC2" s="1" t="s">
        <v>79</v>
      </c>
      <c r="AE2" s="5" t="s">
        <v>145</v>
      </c>
      <c r="AF2" s="5" t="s">
        <v>81</v>
      </c>
      <c r="AG2" s="5" t="s">
        <v>82</v>
      </c>
      <c r="AH2" s="5" t="s">
        <v>83</v>
      </c>
    </row>
    <row r="3" spans="1:34" x14ac:dyDescent="0.25">
      <c r="A3" t="s">
        <v>10</v>
      </c>
      <c r="B3">
        <v>1</v>
      </c>
      <c r="C3">
        <v>0.05</v>
      </c>
      <c r="D3">
        <v>-4.0000000000000001E-3</v>
      </c>
      <c r="E3">
        <v>0.32400000000000001</v>
      </c>
      <c r="F3">
        <v>-1.1519999999999999</v>
      </c>
      <c r="G3">
        <v>-114</v>
      </c>
      <c r="H3">
        <v>23</v>
      </c>
      <c r="I3" s="8">
        <f>+F3*23</f>
        <v>-26.495999999999999</v>
      </c>
      <c r="K3" t="s">
        <v>10</v>
      </c>
      <c r="L3">
        <v>1</v>
      </c>
      <c r="M3">
        <v>0.05</v>
      </c>
      <c r="N3">
        <v>-0.01</v>
      </c>
      <c r="O3">
        <v>0.36</v>
      </c>
      <c r="P3">
        <v>-2.6850000000000001</v>
      </c>
      <c r="Q3">
        <v>-34</v>
      </c>
      <c r="R3">
        <v>12</v>
      </c>
      <c r="S3" s="8">
        <f>+P3*12</f>
        <v>-32.22</v>
      </c>
      <c r="U3" t="s">
        <v>10</v>
      </c>
      <c r="V3">
        <v>0</v>
      </c>
      <c r="W3">
        <v>0.05</v>
      </c>
      <c r="X3">
        <v>-3.0000000000000001E-3</v>
      </c>
      <c r="Y3">
        <v>0.29399999999999998</v>
      </c>
      <c r="Z3">
        <v>-1.1180000000000001</v>
      </c>
      <c r="AA3">
        <v>-18</v>
      </c>
      <c r="AB3">
        <v>11</v>
      </c>
      <c r="AC3" s="8">
        <f>+Z3*11</f>
        <v>-12.298000000000002</v>
      </c>
      <c r="AE3" s="2" t="s">
        <v>80</v>
      </c>
      <c r="AF3" s="2">
        <f>+COUNTA(A3:A45)</f>
        <v>41</v>
      </c>
      <c r="AG3" s="2">
        <f>+COUNTA(K3:K57)</f>
        <v>55</v>
      </c>
      <c r="AH3" s="2">
        <f>+COUNTA(U3:U72)</f>
        <v>70</v>
      </c>
    </row>
    <row r="4" spans="1:34" x14ac:dyDescent="0.25">
      <c r="A4" t="s">
        <v>12</v>
      </c>
      <c r="B4">
        <v>1</v>
      </c>
      <c r="C4">
        <v>0.05</v>
      </c>
      <c r="D4">
        <v>-8.9999999999999993E-3</v>
      </c>
      <c r="E4">
        <v>0.57299999999999995</v>
      </c>
      <c r="F4">
        <v>-1.532</v>
      </c>
      <c r="G4">
        <v>-118</v>
      </c>
      <c r="H4">
        <v>23</v>
      </c>
      <c r="I4" s="8">
        <f t="shared" ref="I4:I44" si="0">+F4*23</f>
        <v>-35.236000000000004</v>
      </c>
      <c r="K4" t="s">
        <v>12</v>
      </c>
      <c r="L4">
        <v>0</v>
      </c>
      <c r="M4">
        <v>0.05</v>
      </c>
      <c r="N4">
        <v>-1.9E-2</v>
      </c>
      <c r="O4">
        <v>0.628</v>
      </c>
      <c r="P4">
        <v>-2.944</v>
      </c>
      <c r="Q4">
        <v>-28</v>
      </c>
      <c r="R4">
        <v>12</v>
      </c>
      <c r="S4" s="8">
        <f t="shared" ref="S4:S57" si="1">+P4*12</f>
        <v>-35.328000000000003</v>
      </c>
      <c r="U4" t="s">
        <v>12</v>
      </c>
      <c r="V4">
        <v>0</v>
      </c>
      <c r="W4">
        <v>0.05</v>
      </c>
      <c r="X4">
        <v>-5.0000000000000001E-3</v>
      </c>
      <c r="Y4">
        <v>0.45900000000000002</v>
      </c>
      <c r="Z4">
        <v>-1.002</v>
      </c>
      <c r="AA4">
        <v>-11</v>
      </c>
      <c r="AB4">
        <v>11</v>
      </c>
      <c r="AC4" s="8">
        <f t="shared" ref="AC4:AC67" si="2">+Z4*11</f>
        <v>-11.022</v>
      </c>
      <c r="AE4" s="2" t="s">
        <v>85</v>
      </c>
      <c r="AF4" s="6">
        <f>+AVERAGE(I3:I45)</f>
        <v>-31.160512195121949</v>
      </c>
      <c r="AG4" s="6">
        <f>+AVERAGE(S3:S57)</f>
        <v>-12.420218181818177</v>
      </c>
      <c r="AH4" s="6">
        <f>+AVERAGE(AC3:AC72)</f>
        <v>-21.361057142857145</v>
      </c>
    </row>
    <row r="5" spans="1:34" x14ac:dyDescent="0.25">
      <c r="A5" t="s">
        <v>13</v>
      </c>
      <c r="B5">
        <v>1</v>
      </c>
      <c r="C5">
        <v>0.05</v>
      </c>
      <c r="D5">
        <v>-1.4E-2</v>
      </c>
      <c r="E5">
        <v>0.65100000000000002</v>
      </c>
      <c r="F5">
        <v>-2.1509999999999998</v>
      </c>
      <c r="G5">
        <v>-174</v>
      </c>
      <c r="H5">
        <v>23</v>
      </c>
      <c r="I5" s="8">
        <f t="shared" si="0"/>
        <v>-49.472999999999999</v>
      </c>
      <c r="K5" t="s">
        <v>13</v>
      </c>
      <c r="L5">
        <v>1</v>
      </c>
      <c r="M5">
        <v>0.05</v>
      </c>
      <c r="N5">
        <v>-0.02</v>
      </c>
      <c r="O5">
        <v>0.68400000000000005</v>
      </c>
      <c r="P5">
        <v>-2.8769999999999998</v>
      </c>
      <c r="Q5">
        <v>-43</v>
      </c>
      <c r="R5">
        <v>12</v>
      </c>
      <c r="S5" s="8">
        <f t="shared" si="1"/>
        <v>-34.524000000000001</v>
      </c>
      <c r="U5" t="s">
        <v>13</v>
      </c>
      <c r="V5">
        <v>0</v>
      </c>
      <c r="W5">
        <v>0.05</v>
      </c>
      <c r="X5">
        <v>-1.2E-2</v>
      </c>
      <c r="Y5">
        <v>0.47599999999999998</v>
      </c>
      <c r="Z5">
        <v>-2.5739999999999998</v>
      </c>
      <c r="AA5">
        <v>-19</v>
      </c>
      <c r="AB5">
        <v>11</v>
      </c>
      <c r="AC5" s="8">
        <f t="shared" si="2"/>
        <v>-28.314</v>
      </c>
      <c r="AE5" s="2" t="s">
        <v>86</v>
      </c>
      <c r="AF5" s="7">
        <f>+STDEV(I3:I45)</f>
        <v>17.775825850184791</v>
      </c>
      <c r="AG5" s="7">
        <f>+STDEV(S3:S57)</f>
        <v>30.386132318622732</v>
      </c>
      <c r="AH5" s="7">
        <f>+STDEV(AC3:AC72)</f>
        <v>28.873372667305315</v>
      </c>
    </row>
    <row r="6" spans="1:34" x14ac:dyDescent="0.25">
      <c r="A6" t="s">
        <v>14</v>
      </c>
      <c r="B6">
        <v>1</v>
      </c>
      <c r="C6">
        <v>0.05</v>
      </c>
      <c r="D6">
        <v>-1.2999999999999999E-2</v>
      </c>
      <c r="E6">
        <v>0.67300000000000004</v>
      </c>
      <c r="F6">
        <v>-1.98</v>
      </c>
      <c r="G6">
        <v>-159</v>
      </c>
      <c r="H6">
        <v>23</v>
      </c>
      <c r="I6" s="8">
        <f t="shared" si="0"/>
        <v>-45.54</v>
      </c>
      <c r="K6" t="s">
        <v>14</v>
      </c>
      <c r="L6">
        <v>0</v>
      </c>
      <c r="M6">
        <v>0.05</v>
      </c>
      <c r="N6">
        <v>-6.0000000000000001E-3</v>
      </c>
      <c r="O6">
        <v>0.63800000000000001</v>
      </c>
      <c r="P6">
        <v>-0.91500000000000004</v>
      </c>
      <c r="Q6">
        <v>-22</v>
      </c>
      <c r="R6">
        <v>12</v>
      </c>
      <c r="S6" s="8">
        <f t="shared" si="1"/>
        <v>-10.98</v>
      </c>
      <c r="U6" t="s">
        <v>14</v>
      </c>
      <c r="V6">
        <v>1</v>
      </c>
      <c r="W6">
        <v>0.05</v>
      </c>
      <c r="X6">
        <v>-1.7000000000000001E-2</v>
      </c>
      <c r="Y6">
        <v>0.54400000000000004</v>
      </c>
      <c r="Z6">
        <v>-3.2170000000000001</v>
      </c>
      <c r="AA6">
        <v>-29</v>
      </c>
      <c r="AB6">
        <v>11</v>
      </c>
      <c r="AC6" s="8">
        <f t="shared" si="2"/>
        <v>-35.387</v>
      </c>
      <c r="AE6" s="2" t="s">
        <v>144</v>
      </c>
      <c r="AF6" s="13">
        <f>+AVERAGE(D3:D45)</f>
        <v>-6.7073170731707351E-3</v>
      </c>
      <c r="AG6" s="13">
        <f>+AVERAGE(N3:N57)</f>
        <v>-5.9454545454545463E-3</v>
      </c>
      <c r="AH6" s="13">
        <f>+AVERAGE(X3:X72)</f>
        <v>-7.9285714285714324E-3</v>
      </c>
    </row>
    <row r="7" spans="1:34" x14ac:dyDescent="0.25">
      <c r="A7" t="s">
        <v>15</v>
      </c>
      <c r="B7">
        <v>1</v>
      </c>
      <c r="C7">
        <v>0.05</v>
      </c>
      <c r="D7">
        <v>-1.4999999999999999E-2</v>
      </c>
      <c r="E7">
        <v>0.70499999999999996</v>
      </c>
      <c r="F7">
        <v>-2.1</v>
      </c>
      <c r="G7">
        <v>-163</v>
      </c>
      <c r="H7">
        <v>23</v>
      </c>
      <c r="I7" s="8">
        <f t="shared" si="0"/>
        <v>-48.300000000000004</v>
      </c>
      <c r="K7" t="s">
        <v>15</v>
      </c>
      <c r="L7">
        <v>0</v>
      </c>
      <c r="M7">
        <v>0.05</v>
      </c>
      <c r="N7">
        <v>-2E-3</v>
      </c>
      <c r="O7">
        <v>0.65700000000000003</v>
      </c>
      <c r="P7">
        <v>-0.254</v>
      </c>
      <c r="Q7">
        <v>-8</v>
      </c>
      <c r="R7">
        <v>12</v>
      </c>
      <c r="S7" s="8">
        <f t="shared" si="1"/>
        <v>-3.048</v>
      </c>
      <c r="U7" t="s">
        <v>15</v>
      </c>
      <c r="V7">
        <v>1</v>
      </c>
      <c r="W7">
        <v>0.05</v>
      </c>
      <c r="X7">
        <v>-1.7000000000000001E-2</v>
      </c>
      <c r="Y7">
        <v>0.53700000000000003</v>
      </c>
      <c r="Z7">
        <v>-3.1040000000000001</v>
      </c>
      <c r="AA7">
        <v>-33</v>
      </c>
      <c r="AB7">
        <v>11</v>
      </c>
      <c r="AC7" s="8">
        <f t="shared" si="2"/>
        <v>-34.143999999999998</v>
      </c>
      <c r="AE7" s="2"/>
      <c r="AF7" s="2"/>
      <c r="AG7" s="2"/>
      <c r="AH7" s="2"/>
    </row>
    <row r="8" spans="1:34" x14ac:dyDescent="0.25">
      <c r="A8" t="s">
        <v>16</v>
      </c>
      <c r="B8">
        <v>1</v>
      </c>
      <c r="C8">
        <v>0.05</v>
      </c>
      <c r="D8">
        <v>-6.0000000000000001E-3</v>
      </c>
      <c r="E8">
        <v>0.38200000000000001</v>
      </c>
      <c r="F8">
        <v>-1.609</v>
      </c>
      <c r="G8">
        <v>-121</v>
      </c>
      <c r="H8">
        <v>21</v>
      </c>
      <c r="I8" s="8">
        <f t="shared" si="0"/>
        <v>-37.006999999999998</v>
      </c>
      <c r="K8" t="s">
        <v>16</v>
      </c>
      <c r="L8">
        <v>0</v>
      </c>
      <c r="M8">
        <v>0.05</v>
      </c>
      <c r="N8">
        <v>-4.0000000000000001E-3</v>
      </c>
      <c r="O8">
        <v>0.376</v>
      </c>
      <c r="P8">
        <v>-0.97599999999999998</v>
      </c>
      <c r="Q8">
        <v>-7</v>
      </c>
      <c r="R8">
        <v>10</v>
      </c>
      <c r="S8" s="8">
        <f t="shared" si="1"/>
        <v>-11.712</v>
      </c>
      <c r="U8" t="s">
        <v>16</v>
      </c>
      <c r="V8">
        <v>1</v>
      </c>
      <c r="W8">
        <v>0.05</v>
      </c>
      <c r="X8">
        <v>-1.2E-2</v>
      </c>
      <c r="Y8">
        <v>0.33</v>
      </c>
      <c r="Z8">
        <v>-3.5110000000000001</v>
      </c>
      <c r="AA8">
        <v>-30</v>
      </c>
      <c r="AB8">
        <v>11</v>
      </c>
      <c r="AC8" s="8">
        <f t="shared" si="2"/>
        <v>-38.621000000000002</v>
      </c>
      <c r="AE8" s="2" t="s">
        <v>186</v>
      </c>
      <c r="AF8" s="4">
        <f>+COUNTIFS(B3:B69,"1",D3:D69,"&lt;0")/COUNTA(A3:A69)</f>
        <v>0.75609756097560976</v>
      </c>
      <c r="AG8" s="4">
        <f>+COUNTIFS(L3:L69,"1",N3:N69,"&lt;0")/COUNTA(K3:K69)</f>
        <v>0.32727272727272727</v>
      </c>
      <c r="AH8" s="4">
        <f>+COUNTIFS(V3:V72,"1",X3:X72,"&lt;0")/COUNTA(U3:U72)</f>
        <v>0.34285714285714286</v>
      </c>
    </row>
    <row r="9" spans="1:34" x14ac:dyDescent="0.25">
      <c r="A9" t="s">
        <v>102</v>
      </c>
      <c r="B9">
        <v>1</v>
      </c>
      <c r="C9">
        <v>0.05</v>
      </c>
      <c r="D9">
        <v>-1.0999999999999999E-2</v>
      </c>
      <c r="E9">
        <v>0.48899999999999999</v>
      </c>
      <c r="F9">
        <v>-2.181</v>
      </c>
      <c r="G9">
        <v>-155</v>
      </c>
      <c r="H9">
        <v>23</v>
      </c>
      <c r="I9" s="8">
        <f t="shared" si="0"/>
        <v>-50.163000000000004</v>
      </c>
      <c r="K9" t="s">
        <v>102</v>
      </c>
      <c r="L9">
        <v>1</v>
      </c>
      <c r="M9">
        <v>0.05</v>
      </c>
      <c r="N9">
        <v>-1.0999999999999999E-2</v>
      </c>
      <c r="O9">
        <v>0.503</v>
      </c>
      <c r="P9">
        <v>-2.121</v>
      </c>
      <c r="Q9">
        <v>-34</v>
      </c>
      <c r="R9">
        <v>12</v>
      </c>
      <c r="S9" s="8">
        <f t="shared" si="1"/>
        <v>-25.451999999999998</v>
      </c>
      <c r="U9" t="s">
        <v>102</v>
      </c>
      <c r="V9">
        <v>0</v>
      </c>
      <c r="W9">
        <v>0.05</v>
      </c>
      <c r="X9">
        <v>-1.0999999999999999E-2</v>
      </c>
      <c r="Y9">
        <v>0.36499999999999999</v>
      </c>
      <c r="Z9">
        <v>-3.0419999999999998</v>
      </c>
      <c r="AA9">
        <v>-19</v>
      </c>
      <c r="AB9">
        <v>11</v>
      </c>
      <c r="AC9" s="8">
        <f t="shared" si="2"/>
        <v>-33.461999999999996</v>
      </c>
      <c r="AE9" s="2" t="s">
        <v>187</v>
      </c>
      <c r="AF9" s="4">
        <f>+COUNTIFS(B3:B70,"1",D3:D70,"&gt;0")/COUNTA(A3:A70)</f>
        <v>0</v>
      </c>
      <c r="AG9" s="4">
        <f>+COUNTIFS(L3:L70,"1",N3:N70,"&gt;0")/COUNTA(K3:K70)</f>
        <v>0</v>
      </c>
      <c r="AH9" s="4">
        <f>+COUNTIFS(V3:V72,"1",X3:X72,"&gt;0")/COUNTA(U3:U72)</f>
        <v>1.4285714285714285E-2</v>
      </c>
    </row>
    <row r="10" spans="1:34" x14ac:dyDescent="0.25">
      <c r="A10" t="s">
        <v>103</v>
      </c>
      <c r="B10">
        <v>1</v>
      </c>
      <c r="C10">
        <v>0.05</v>
      </c>
      <c r="D10">
        <v>-1.2999999999999999E-2</v>
      </c>
      <c r="E10">
        <v>0.57899999999999996</v>
      </c>
      <c r="F10">
        <v>-2.1779999999999999</v>
      </c>
      <c r="G10">
        <v>-122</v>
      </c>
      <c r="H10">
        <v>22</v>
      </c>
      <c r="I10" s="8">
        <f t="shared" si="0"/>
        <v>-50.094000000000001</v>
      </c>
      <c r="K10" t="s">
        <v>103</v>
      </c>
      <c r="L10">
        <v>0</v>
      </c>
      <c r="M10">
        <v>0.05</v>
      </c>
      <c r="N10">
        <v>-8.0000000000000002E-3</v>
      </c>
      <c r="O10">
        <v>0.55300000000000005</v>
      </c>
      <c r="P10">
        <v>-1.5</v>
      </c>
      <c r="Q10">
        <v>-13</v>
      </c>
      <c r="R10">
        <v>11</v>
      </c>
      <c r="S10" s="8">
        <f t="shared" si="1"/>
        <v>-18</v>
      </c>
      <c r="U10" t="s">
        <v>103</v>
      </c>
      <c r="V10">
        <v>1</v>
      </c>
      <c r="W10">
        <v>0.05</v>
      </c>
      <c r="X10">
        <v>-0.02</v>
      </c>
      <c r="Y10">
        <v>0.47099999999999997</v>
      </c>
      <c r="Z10">
        <v>-4.2460000000000004</v>
      </c>
      <c r="AA10">
        <v>-36</v>
      </c>
      <c r="AB10">
        <v>11</v>
      </c>
      <c r="AC10" s="8">
        <f t="shared" si="2"/>
        <v>-46.706000000000003</v>
      </c>
      <c r="AF10" s="4"/>
      <c r="AG10" s="4"/>
      <c r="AH10" s="4"/>
    </row>
    <row r="11" spans="1:34" x14ac:dyDescent="0.25">
      <c r="A11" t="s">
        <v>17</v>
      </c>
      <c r="B11">
        <v>1</v>
      </c>
      <c r="C11">
        <v>0.05</v>
      </c>
      <c r="D11">
        <v>-8.9999999999999993E-3</v>
      </c>
      <c r="E11">
        <v>0.60799999999999998</v>
      </c>
      <c r="F11">
        <v>-1.5009999999999999</v>
      </c>
      <c r="G11">
        <v>-82</v>
      </c>
      <c r="H11">
        <v>19</v>
      </c>
      <c r="I11" s="8">
        <f t="shared" si="0"/>
        <v>-34.522999999999996</v>
      </c>
      <c r="K11" t="s">
        <v>19</v>
      </c>
      <c r="L11">
        <v>0</v>
      </c>
      <c r="M11">
        <v>0.05</v>
      </c>
      <c r="N11">
        <v>-1.4E-2</v>
      </c>
      <c r="O11">
        <v>0.70099999999999996</v>
      </c>
      <c r="P11">
        <v>-1.9359999999999999</v>
      </c>
      <c r="Q11">
        <v>-24</v>
      </c>
      <c r="R11">
        <v>12</v>
      </c>
      <c r="S11" s="8">
        <f t="shared" si="1"/>
        <v>-23.231999999999999</v>
      </c>
      <c r="U11" t="s">
        <v>17</v>
      </c>
      <c r="V11">
        <v>0</v>
      </c>
      <c r="W11">
        <v>0.05</v>
      </c>
      <c r="X11">
        <v>-8.9999999999999993E-3</v>
      </c>
      <c r="Y11">
        <v>0.496</v>
      </c>
      <c r="Z11">
        <v>-1.7470000000000001</v>
      </c>
      <c r="AA11">
        <v>-18</v>
      </c>
      <c r="AB11">
        <v>11</v>
      </c>
      <c r="AC11" s="8">
        <f t="shared" si="2"/>
        <v>-19.217000000000002</v>
      </c>
      <c r="AF11" s="4"/>
      <c r="AG11" s="4"/>
      <c r="AH11" s="4"/>
    </row>
    <row r="12" spans="1:34" x14ac:dyDescent="0.25">
      <c r="A12" t="s">
        <v>19</v>
      </c>
      <c r="B12">
        <v>1</v>
      </c>
      <c r="C12">
        <v>0.05</v>
      </c>
      <c r="D12">
        <v>-1.0999999999999999E-2</v>
      </c>
      <c r="E12">
        <v>0.66600000000000004</v>
      </c>
      <c r="F12">
        <v>-1.589</v>
      </c>
      <c r="G12">
        <v>-117</v>
      </c>
      <c r="H12">
        <v>23</v>
      </c>
      <c r="I12" s="8">
        <f t="shared" si="0"/>
        <v>-36.546999999999997</v>
      </c>
      <c r="K12" t="s">
        <v>20</v>
      </c>
      <c r="L12">
        <v>0</v>
      </c>
      <c r="M12">
        <v>0.05</v>
      </c>
      <c r="N12">
        <v>1E-3</v>
      </c>
      <c r="O12">
        <v>0.52400000000000002</v>
      </c>
      <c r="P12">
        <v>0.16700000000000001</v>
      </c>
      <c r="Q12">
        <v>9</v>
      </c>
      <c r="R12">
        <v>11</v>
      </c>
      <c r="S12" s="8">
        <f t="shared" si="1"/>
        <v>2.004</v>
      </c>
      <c r="U12" t="s">
        <v>19</v>
      </c>
      <c r="V12">
        <v>0</v>
      </c>
      <c r="W12">
        <v>0.05</v>
      </c>
      <c r="X12">
        <v>-1.4E-2</v>
      </c>
      <c r="Y12">
        <v>0.57499999999999996</v>
      </c>
      <c r="Z12">
        <v>-2.4700000000000002</v>
      </c>
      <c r="AA12">
        <v>-17</v>
      </c>
      <c r="AB12">
        <v>11</v>
      </c>
      <c r="AC12" s="8">
        <f t="shared" si="2"/>
        <v>-27.17</v>
      </c>
    </row>
    <row r="13" spans="1:34" x14ac:dyDescent="0.25">
      <c r="A13" t="s">
        <v>20</v>
      </c>
      <c r="B13">
        <v>1</v>
      </c>
      <c r="C13">
        <v>0.05</v>
      </c>
      <c r="D13">
        <v>-8.0000000000000002E-3</v>
      </c>
      <c r="E13">
        <v>0.57699999999999996</v>
      </c>
      <c r="F13">
        <v>-1.359</v>
      </c>
      <c r="G13">
        <v>-103</v>
      </c>
      <c r="H13">
        <v>22</v>
      </c>
      <c r="I13" s="8">
        <f t="shared" si="0"/>
        <v>-31.256999999999998</v>
      </c>
      <c r="K13" t="s">
        <v>107</v>
      </c>
      <c r="L13">
        <v>1</v>
      </c>
      <c r="M13">
        <v>0.05</v>
      </c>
      <c r="N13">
        <v>-7.0000000000000001E-3</v>
      </c>
      <c r="O13">
        <v>0.27700000000000002</v>
      </c>
      <c r="P13">
        <v>-2.5270000000000001</v>
      </c>
      <c r="Q13">
        <v>-43</v>
      </c>
      <c r="R13">
        <v>12</v>
      </c>
      <c r="S13" s="8">
        <f t="shared" si="1"/>
        <v>-30.324000000000002</v>
      </c>
      <c r="U13" t="s">
        <v>20</v>
      </c>
      <c r="V13">
        <v>0</v>
      </c>
      <c r="W13">
        <v>0.05</v>
      </c>
      <c r="X13">
        <v>-8.9999999999999993E-3</v>
      </c>
      <c r="Y13">
        <v>0.48599999999999999</v>
      </c>
      <c r="Z13">
        <v>-1.88</v>
      </c>
      <c r="AA13">
        <v>-25</v>
      </c>
      <c r="AB13">
        <v>11</v>
      </c>
      <c r="AC13" s="8">
        <f t="shared" si="2"/>
        <v>-20.68</v>
      </c>
    </row>
    <row r="14" spans="1:34" x14ac:dyDescent="0.25">
      <c r="A14" t="s">
        <v>105</v>
      </c>
      <c r="B14">
        <v>1</v>
      </c>
      <c r="C14">
        <v>0.05</v>
      </c>
      <c r="D14">
        <v>-5.0000000000000001E-3</v>
      </c>
      <c r="E14">
        <v>0.33</v>
      </c>
      <c r="F14">
        <v>-1.667</v>
      </c>
      <c r="G14">
        <v>-84</v>
      </c>
      <c r="H14">
        <v>20</v>
      </c>
      <c r="I14" s="8">
        <f t="shared" si="0"/>
        <v>-38.341000000000001</v>
      </c>
      <c r="K14" t="s">
        <v>23</v>
      </c>
      <c r="L14">
        <v>1</v>
      </c>
      <c r="M14">
        <v>0.05</v>
      </c>
      <c r="N14">
        <v>-1.2E-2</v>
      </c>
      <c r="O14">
        <v>0.437</v>
      </c>
      <c r="P14">
        <v>-2.6320000000000001</v>
      </c>
      <c r="Q14">
        <v>-32</v>
      </c>
      <c r="R14">
        <v>12</v>
      </c>
      <c r="S14" s="8">
        <f t="shared" si="1"/>
        <v>-31.584000000000003</v>
      </c>
      <c r="U14" t="s">
        <v>105</v>
      </c>
      <c r="V14">
        <v>0</v>
      </c>
      <c r="W14">
        <v>0.05</v>
      </c>
      <c r="X14">
        <v>-2E-3</v>
      </c>
      <c r="Y14">
        <v>0.23499999999999999</v>
      </c>
      <c r="Z14">
        <v>-0.63800000000000001</v>
      </c>
      <c r="AA14">
        <v>-7</v>
      </c>
      <c r="AB14">
        <v>11</v>
      </c>
      <c r="AC14" s="8">
        <f t="shared" si="2"/>
        <v>-7.0179999999999998</v>
      </c>
    </row>
    <row r="15" spans="1:34" x14ac:dyDescent="0.25">
      <c r="I15" s="8"/>
      <c r="K15" t="s">
        <v>24</v>
      </c>
      <c r="L15">
        <v>0</v>
      </c>
      <c r="M15">
        <v>0.05</v>
      </c>
      <c r="N15">
        <v>-4.0000000000000001E-3</v>
      </c>
      <c r="O15">
        <v>0.17799999999999999</v>
      </c>
      <c r="P15">
        <v>-2.056</v>
      </c>
      <c r="Q15">
        <v>-25</v>
      </c>
      <c r="R15">
        <v>12</v>
      </c>
      <c r="S15" s="8">
        <f t="shared" si="1"/>
        <v>-24.672000000000001</v>
      </c>
      <c r="U15" t="s">
        <v>106</v>
      </c>
      <c r="V15">
        <v>0</v>
      </c>
      <c r="W15">
        <v>0.05</v>
      </c>
      <c r="X15">
        <v>7.0000000000000001E-3</v>
      </c>
      <c r="Y15">
        <v>0.25</v>
      </c>
      <c r="Z15">
        <v>2.6669999999999998</v>
      </c>
      <c r="AA15">
        <v>13</v>
      </c>
      <c r="AB15">
        <v>11</v>
      </c>
      <c r="AC15" s="8">
        <f t="shared" si="2"/>
        <v>29.336999999999996</v>
      </c>
    </row>
    <row r="16" spans="1:34" x14ac:dyDescent="0.25">
      <c r="A16" t="s">
        <v>107</v>
      </c>
      <c r="B16">
        <v>1</v>
      </c>
      <c r="C16">
        <v>0.05</v>
      </c>
      <c r="D16">
        <v>-2E-3</v>
      </c>
      <c r="E16">
        <v>0.25800000000000001</v>
      </c>
      <c r="F16">
        <v>-0.90600000000000003</v>
      </c>
      <c r="G16">
        <v>-104</v>
      </c>
      <c r="H16">
        <v>23</v>
      </c>
      <c r="I16" s="8">
        <f t="shared" si="0"/>
        <v>-20.838000000000001</v>
      </c>
      <c r="K16" t="s">
        <v>94</v>
      </c>
      <c r="L16">
        <v>1</v>
      </c>
      <c r="M16">
        <v>0.05</v>
      </c>
      <c r="N16">
        <v>-8.0000000000000002E-3</v>
      </c>
      <c r="O16">
        <v>0.35899999999999999</v>
      </c>
      <c r="P16">
        <v>-2.262</v>
      </c>
      <c r="Q16">
        <v>-40</v>
      </c>
      <c r="R16">
        <v>12</v>
      </c>
      <c r="S16" s="8">
        <f t="shared" si="1"/>
        <v>-27.143999999999998</v>
      </c>
      <c r="U16" t="s">
        <v>107</v>
      </c>
      <c r="V16">
        <v>0</v>
      </c>
      <c r="W16">
        <v>0.05</v>
      </c>
      <c r="X16">
        <v>-3.0000000000000001E-3</v>
      </c>
      <c r="Y16">
        <v>0.23</v>
      </c>
      <c r="Z16">
        <v>-1.085</v>
      </c>
      <c r="AA16">
        <v>-16</v>
      </c>
      <c r="AB16">
        <v>11</v>
      </c>
      <c r="AC16" s="8">
        <f t="shared" si="2"/>
        <v>-11.934999999999999</v>
      </c>
    </row>
    <row r="17" spans="1:29" x14ac:dyDescent="0.25">
      <c r="A17" t="s">
        <v>23</v>
      </c>
      <c r="B17">
        <v>1</v>
      </c>
      <c r="C17">
        <v>0.05</v>
      </c>
      <c r="D17">
        <v>-4.0000000000000001E-3</v>
      </c>
      <c r="E17">
        <v>0.4</v>
      </c>
      <c r="F17">
        <v>-1.042</v>
      </c>
      <c r="G17">
        <v>-89</v>
      </c>
      <c r="H17">
        <v>23</v>
      </c>
      <c r="I17" s="8">
        <f t="shared" si="0"/>
        <v>-23.966000000000001</v>
      </c>
      <c r="K17" t="s">
        <v>108</v>
      </c>
      <c r="L17">
        <v>0</v>
      </c>
      <c r="M17">
        <v>0.05</v>
      </c>
      <c r="N17">
        <v>-8.9999999999999993E-3</v>
      </c>
      <c r="O17">
        <v>0.40300000000000002</v>
      </c>
      <c r="P17">
        <v>-2.1909999999999998</v>
      </c>
      <c r="Q17">
        <v>-18</v>
      </c>
      <c r="R17">
        <v>12</v>
      </c>
      <c r="S17" s="8">
        <f t="shared" si="1"/>
        <v>-26.291999999999998</v>
      </c>
      <c r="U17" t="s">
        <v>23</v>
      </c>
      <c r="V17">
        <v>0</v>
      </c>
      <c r="W17">
        <v>0.05</v>
      </c>
      <c r="X17">
        <v>-1E-3</v>
      </c>
      <c r="Y17">
        <v>0.33800000000000002</v>
      </c>
      <c r="Z17">
        <v>-0.42699999999999999</v>
      </c>
      <c r="AA17">
        <v>-3</v>
      </c>
      <c r="AB17">
        <v>11</v>
      </c>
      <c r="AC17" s="8">
        <f t="shared" si="2"/>
        <v>-4.6970000000000001</v>
      </c>
    </row>
    <row r="18" spans="1:29" x14ac:dyDescent="0.25">
      <c r="A18" t="s">
        <v>24</v>
      </c>
      <c r="B18">
        <v>0</v>
      </c>
      <c r="C18">
        <v>0.05</v>
      </c>
      <c r="D18">
        <v>-1E-3</v>
      </c>
      <c r="E18">
        <v>0.158</v>
      </c>
      <c r="F18">
        <v>-0.63300000000000001</v>
      </c>
      <c r="G18">
        <v>-57</v>
      </c>
      <c r="H18">
        <v>23</v>
      </c>
      <c r="I18" s="8">
        <f t="shared" si="0"/>
        <v>-14.559000000000001</v>
      </c>
      <c r="K18" t="s">
        <v>56</v>
      </c>
      <c r="L18">
        <v>1</v>
      </c>
      <c r="M18">
        <v>0.05</v>
      </c>
      <c r="N18">
        <v>-8.9999999999999993E-3</v>
      </c>
      <c r="O18">
        <v>0.32900000000000001</v>
      </c>
      <c r="P18">
        <v>-2.6110000000000002</v>
      </c>
      <c r="Q18">
        <v>-31</v>
      </c>
      <c r="R18">
        <v>11</v>
      </c>
      <c r="S18" s="8">
        <f t="shared" si="1"/>
        <v>-31.332000000000001</v>
      </c>
      <c r="U18" t="s">
        <v>24</v>
      </c>
      <c r="V18">
        <v>0</v>
      </c>
      <c r="W18">
        <v>0.05</v>
      </c>
      <c r="X18">
        <v>-1E-3</v>
      </c>
      <c r="Y18">
        <v>0.14799999999999999</v>
      </c>
      <c r="Z18">
        <v>-0.77400000000000002</v>
      </c>
      <c r="AA18">
        <v>-10</v>
      </c>
      <c r="AB18">
        <v>11</v>
      </c>
      <c r="AC18" s="8">
        <f t="shared" si="2"/>
        <v>-8.5139999999999993</v>
      </c>
    </row>
    <row r="19" spans="1:29" x14ac:dyDescent="0.25">
      <c r="A19" t="s">
        <v>94</v>
      </c>
      <c r="B19">
        <v>1</v>
      </c>
      <c r="C19">
        <v>0.05</v>
      </c>
      <c r="D19">
        <v>-3.0000000000000001E-3</v>
      </c>
      <c r="E19">
        <v>0.32400000000000001</v>
      </c>
      <c r="F19">
        <v>-1.0620000000000001</v>
      </c>
      <c r="G19">
        <v>-94</v>
      </c>
      <c r="H19">
        <v>23</v>
      </c>
      <c r="I19" s="8">
        <f t="shared" si="0"/>
        <v>-24.426000000000002</v>
      </c>
      <c r="K19" t="s">
        <v>57</v>
      </c>
      <c r="L19">
        <v>0</v>
      </c>
      <c r="M19">
        <v>0.05</v>
      </c>
      <c r="N19">
        <v>2E-3</v>
      </c>
      <c r="O19">
        <v>0.22500000000000001</v>
      </c>
      <c r="P19">
        <v>0.84</v>
      </c>
      <c r="Q19">
        <v>7</v>
      </c>
      <c r="R19">
        <v>12</v>
      </c>
      <c r="S19" s="8">
        <f t="shared" si="1"/>
        <v>10.08</v>
      </c>
      <c r="U19" t="s">
        <v>94</v>
      </c>
      <c r="V19">
        <v>1</v>
      </c>
      <c r="W19">
        <v>0.05</v>
      </c>
      <c r="X19">
        <v>-1.2E-2</v>
      </c>
      <c r="Y19">
        <v>0.35899999999999999</v>
      </c>
      <c r="Z19">
        <v>-3.343</v>
      </c>
      <c r="AA19">
        <v>-31</v>
      </c>
      <c r="AB19">
        <v>11</v>
      </c>
      <c r="AC19" s="8">
        <f t="shared" si="2"/>
        <v>-36.772999999999996</v>
      </c>
    </row>
    <row r="20" spans="1:29" x14ac:dyDescent="0.25">
      <c r="A20" t="s">
        <v>108</v>
      </c>
      <c r="B20">
        <v>0</v>
      </c>
      <c r="C20">
        <v>0.05</v>
      </c>
      <c r="D20">
        <v>-1E-3</v>
      </c>
      <c r="E20">
        <v>0.33500000000000002</v>
      </c>
      <c r="F20">
        <v>-0.39800000000000002</v>
      </c>
      <c r="G20">
        <v>-34</v>
      </c>
      <c r="H20">
        <v>23</v>
      </c>
      <c r="I20" s="8">
        <f t="shared" si="0"/>
        <v>-9.1539999999999999</v>
      </c>
      <c r="K20" t="s">
        <v>58</v>
      </c>
      <c r="L20">
        <v>0</v>
      </c>
      <c r="M20">
        <v>0.05</v>
      </c>
      <c r="N20">
        <v>-1E-3</v>
      </c>
      <c r="O20">
        <v>0.13</v>
      </c>
      <c r="P20">
        <v>-0.57599999999999996</v>
      </c>
      <c r="Q20">
        <v>-1</v>
      </c>
      <c r="R20">
        <v>11</v>
      </c>
      <c r="S20" s="8">
        <f t="shared" si="1"/>
        <v>-6.911999999999999</v>
      </c>
      <c r="U20" t="s">
        <v>108</v>
      </c>
      <c r="V20">
        <v>0</v>
      </c>
      <c r="W20">
        <v>0.05</v>
      </c>
      <c r="X20">
        <v>-7.0000000000000001E-3</v>
      </c>
      <c r="Y20">
        <v>0.377</v>
      </c>
      <c r="Z20">
        <v>-1.958</v>
      </c>
      <c r="AA20">
        <v>-21</v>
      </c>
      <c r="AB20">
        <v>11</v>
      </c>
      <c r="AC20" s="8">
        <f t="shared" si="2"/>
        <v>-21.538</v>
      </c>
    </row>
    <row r="21" spans="1:29" x14ac:dyDescent="0.25">
      <c r="A21" t="s">
        <v>56</v>
      </c>
      <c r="B21">
        <v>1</v>
      </c>
      <c r="C21">
        <v>0.05</v>
      </c>
      <c r="D21">
        <v>-3.0000000000000001E-3</v>
      </c>
      <c r="E21">
        <v>0.29299999999999998</v>
      </c>
      <c r="F21">
        <v>-1.0720000000000001</v>
      </c>
      <c r="G21">
        <v>-79</v>
      </c>
      <c r="H21">
        <v>22</v>
      </c>
      <c r="I21" s="8">
        <f t="shared" si="0"/>
        <v>-24.656000000000002</v>
      </c>
      <c r="K21" t="s">
        <v>60</v>
      </c>
      <c r="L21">
        <v>0</v>
      </c>
      <c r="M21">
        <v>0.05</v>
      </c>
      <c r="N21">
        <v>6.0000000000000001E-3</v>
      </c>
      <c r="O21">
        <v>0.215</v>
      </c>
      <c r="P21">
        <v>2.8860000000000001</v>
      </c>
      <c r="Q21">
        <v>7</v>
      </c>
      <c r="R21">
        <v>11</v>
      </c>
      <c r="S21" s="8">
        <f t="shared" si="1"/>
        <v>34.632000000000005</v>
      </c>
      <c r="U21" t="s">
        <v>56</v>
      </c>
      <c r="V21">
        <v>0</v>
      </c>
      <c r="W21">
        <v>0.05</v>
      </c>
      <c r="X21">
        <v>-8.0000000000000002E-3</v>
      </c>
      <c r="Y21">
        <v>0.307</v>
      </c>
      <c r="Z21">
        <v>-2.6920000000000002</v>
      </c>
      <c r="AA21">
        <v>-24</v>
      </c>
      <c r="AB21">
        <v>11</v>
      </c>
      <c r="AC21" s="8">
        <f t="shared" si="2"/>
        <v>-29.612000000000002</v>
      </c>
    </row>
    <row r="22" spans="1:29" x14ac:dyDescent="0.25">
      <c r="A22" t="s">
        <v>57</v>
      </c>
      <c r="B22">
        <v>0</v>
      </c>
      <c r="C22">
        <v>0.05</v>
      </c>
      <c r="D22">
        <v>-3.0000000000000001E-3</v>
      </c>
      <c r="E22">
        <v>0.24099999999999999</v>
      </c>
      <c r="F22">
        <v>-1.2</v>
      </c>
      <c r="G22">
        <v>-67</v>
      </c>
      <c r="H22">
        <v>23</v>
      </c>
      <c r="I22" s="8">
        <f t="shared" si="0"/>
        <v>-27.599999999999998</v>
      </c>
      <c r="K22" t="s">
        <v>96</v>
      </c>
      <c r="L22">
        <v>0</v>
      </c>
      <c r="M22">
        <v>0.05</v>
      </c>
      <c r="N22">
        <v>-8.0000000000000002E-3</v>
      </c>
      <c r="O22">
        <v>0.52900000000000003</v>
      </c>
      <c r="P22">
        <v>-1.589</v>
      </c>
      <c r="Q22">
        <v>-20</v>
      </c>
      <c r="R22">
        <v>12</v>
      </c>
      <c r="S22" s="8">
        <f t="shared" si="1"/>
        <v>-19.067999999999998</v>
      </c>
      <c r="U22" t="s">
        <v>57</v>
      </c>
      <c r="V22">
        <v>0</v>
      </c>
      <c r="W22">
        <v>0.05</v>
      </c>
      <c r="X22">
        <v>-0.01</v>
      </c>
      <c r="Y22">
        <v>0.24299999999999999</v>
      </c>
      <c r="Z22">
        <v>-3.984</v>
      </c>
      <c r="AA22">
        <v>-25</v>
      </c>
      <c r="AB22">
        <v>11</v>
      </c>
      <c r="AC22" s="8">
        <f t="shared" si="2"/>
        <v>-43.823999999999998</v>
      </c>
    </row>
    <row r="23" spans="1:29" x14ac:dyDescent="0.25">
      <c r="A23" t="s">
        <v>58</v>
      </c>
      <c r="B23">
        <v>1</v>
      </c>
      <c r="C23">
        <v>0.05</v>
      </c>
      <c r="D23">
        <v>-4.0000000000000001E-3</v>
      </c>
      <c r="E23">
        <v>0.155</v>
      </c>
      <c r="F23">
        <v>-2.3420000000000001</v>
      </c>
      <c r="G23">
        <v>-89</v>
      </c>
      <c r="H23">
        <v>22</v>
      </c>
      <c r="I23" s="8">
        <f t="shared" si="0"/>
        <v>-53.866</v>
      </c>
      <c r="K23" t="s">
        <v>97</v>
      </c>
      <c r="L23">
        <v>0</v>
      </c>
      <c r="M23">
        <v>0.05</v>
      </c>
      <c r="N23">
        <v>0</v>
      </c>
      <c r="O23">
        <v>0.121</v>
      </c>
      <c r="P23">
        <v>0.377</v>
      </c>
      <c r="Q23">
        <v>4</v>
      </c>
      <c r="R23">
        <v>11</v>
      </c>
      <c r="S23" s="8">
        <f t="shared" si="1"/>
        <v>4.524</v>
      </c>
      <c r="U23" t="s">
        <v>58</v>
      </c>
      <c r="V23">
        <v>1</v>
      </c>
      <c r="W23">
        <v>0.05</v>
      </c>
      <c r="X23">
        <v>-5.0000000000000001E-3</v>
      </c>
      <c r="Y23">
        <v>0.115</v>
      </c>
      <c r="Z23">
        <v>-4.3479999999999999</v>
      </c>
      <c r="AA23">
        <v>-37</v>
      </c>
      <c r="AB23">
        <v>11</v>
      </c>
      <c r="AC23" s="8">
        <f t="shared" si="2"/>
        <v>-47.827999999999996</v>
      </c>
    </row>
    <row r="24" spans="1:29" x14ac:dyDescent="0.25">
      <c r="A24" t="s">
        <v>60</v>
      </c>
      <c r="B24">
        <v>0</v>
      </c>
      <c r="C24">
        <v>0.05</v>
      </c>
      <c r="D24">
        <v>-1E-3</v>
      </c>
      <c r="E24">
        <v>0.27500000000000002</v>
      </c>
      <c r="F24">
        <v>-0.32700000000000001</v>
      </c>
      <c r="G24">
        <v>-15</v>
      </c>
      <c r="H24">
        <v>22</v>
      </c>
      <c r="I24" s="8">
        <f t="shared" si="0"/>
        <v>-7.5209999999999999</v>
      </c>
      <c r="K24" t="s">
        <v>109</v>
      </c>
      <c r="L24">
        <v>0</v>
      </c>
      <c r="M24">
        <v>0.05</v>
      </c>
      <c r="N24">
        <v>2E-3</v>
      </c>
      <c r="O24">
        <v>0.59599999999999997</v>
      </c>
      <c r="P24">
        <v>0.33600000000000002</v>
      </c>
      <c r="Q24">
        <v>2</v>
      </c>
      <c r="R24">
        <v>12</v>
      </c>
      <c r="S24" s="8">
        <f t="shared" si="1"/>
        <v>4.032</v>
      </c>
      <c r="U24" t="s">
        <v>60</v>
      </c>
      <c r="V24">
        <v>0</v>
      </c>
      <c r="W24">
        <v>0.05</v>
      </c>
      <c r="X24">
        <v>-7.0000000000000001E-3</v>
      </c>
      <c r="Y24">
        <v>0.26600000000000001</v>
      </c>
      <c r="Z24">
        <v>-2.5329999999999999</v>
      </c>
      <c r="AA24">
        <v>-15</v>
      </c>
      <c r="AB24">
        <v>11</v>
      </c>
      <c r="AC24" s="8">
        <f t="shared" si="2"/>
        <v>-27.863</v>
      </c>
    </row>
    <row r="25" spans="1:29" x14ac:dyDescent="0.25">
      <c r="A25" t="s">
        <v>96</v>
      </c>
      <c r="B25">
        <v>1</v>
      </c>
      <c r="C25">
        <v>0.05</v>
      </c>
      <c r="D25">
        <v>-7.0000000000000001E-3</v>
      </c>
      <c r="E25">
        <v>0.52700000000000002</v>
      </c>
      <c r="F25">
        <v>-1.423</v>
      </c>
      <c r="G25">
        <v>-136</v>
      </c>
      <c r="H25">
        <v>23</v>
      </c>
      <c r="I25" s="8">
        <f t="shared" si="0"/>
        <v>-32.728999999999999</v>
      </c>
      <c r="K25" t="s">
        <v>110</v>
      </c>
      <c r="L25">
        <v>0</v>
      </c>
      <c r="M25">
        <v>0.05</v>
      </c>
      <c r="N25">
        <v>8.0000000000000002E-3</v>
      </c>
      <c r="O25">
        <v>0.42</v>
      </c>
      <c r="P25">
        <v>2.0259999999999998</v>
      </c>
      <c r="Q25">
        <v>28</v>
      </c>
      <c r="R25">
        <v>12</v>
      </c>
      <c r="S25" s="8">
        <f t="shared" si="1"/>
        <v>24.311999999999998</v>
      </c>
      <c r="U25" t="s">
        <v>96</v>
      </c>
      <c r="V25">
        <v>0</v>
      </c>
      <c r="W25">
        <v>0.05</v>
      </c>
      <c r="X25">
        <v>-8.0000000000000002E-3</v>
      </c>
      <c r="Y25">
        <v>0.45100000000000001</v>
      </c>
      <c r="Z25">
        <v>-1.8169999999999999</v>
      </c>
      <c r="AA25">
        <v>-17</v>
      </c>
      <c r="AB25">
        <v>11</v>
      </c>
      <c r="AC25" s="8">
        <f t="shared" si="2"/>
        <v>-19.986999999999998</v>
      </c>
    </row>
    <row r="26" spans="1:29" x14ac:dyDescent="0.25">
      <c r="A26" t="s">
        <v>97</v>
      </c>
      <c r="B26">
        <v>1</v>
      </c>
      <c r="C26">
        <v>0.05</v>
      </c>
      <c r="D26">
        <v>-3.0000000000000001E-3</v>
      </c>
      <c r="E26">
        <v>0.14000000000000001</v>
      </c>
      <c r="F26">
        <v>-2.1070000000000002</v>
      </c>
      <c r="G26">
        <v>-108</v>
      </c>
      <c r="H26">
        <v>22</v>
      </c>
      <c r="I26" s="8">
        <f t="shared" si="0"/>
        <v>-48.461000000000006</v>
      </c>
      <c r="K26" t="s">
        <v>26</v>
      </c>
      <c r="L26">
        <v>1</v>
      </c>
      <c r="M26">
        <v>0.05</v>
      </c>
      <c r="N26">
        <v>-0.02</v>
      </c>
      <c r="O26">
        <v>0.622</v>
      </c>
      <c r="P26">
        <v>-3.262</v>
      </c>
      <c r="Q26">
        <v>-48</v>
      </c>
      <c r="R26">
        <v>12</v>
      </c>
      <c r="S26" s="8">
        <f t="shared" si="1"/>
        <v>-39.143999999999998</v>
      </c>
      <c r="U26" t="s">
        <v>97</v>
      </c>
      <c r="V26">
        <v>0</v>
      </c>
      <c r="W26">
        <v>0.05</v>
      </c>
      <c r="X26">
        <v>-3.0000000000000001E-3</v>
      </c>
      <c r="Y26">
        <v>0.106</v>
      </c>
      <c r="Z26">
        <v>-2.9249999999999998</v>
      </c>
      <c r="AA26">
        <v>-19</v>
      </c>
      <c r="AB26">
        <v>11</v>
      </c>
      <c r="AC26" s="8">
        <f t="shared" si="2"/>
        <v>-32.174999999999997</v>
      </c>
    </row>
    <row r="27" spans="1:29" x14ac:dyDescent="0.25">
      <c r="A27" t="s">
        <v>109</v>
      </c>
      <c r="B27">
        <v>1</v>
      </c>
      <c r="C27">
        <v>0.05</v>
      </c>
      <c r="D27">
        <v>-1.6E-2</v>
      </c>
      <c r="E27">
        <v>0.60899999999999999</v>
      </c>
      <c r="F27">
        <v>-2.6269999999999998</v>
      </c>
      <c r="G27">
        <v>-161</v>
      </c>
      <c r="H27">
        <v>23</v>
      </c>
      <c r="I27" s="8">
        <f t="shared" si="0"/>
        <v>-60.420999999999992</v>
      </c>
      <c r="K27" t="s">
        <v>27</v>
      </c>
      <c r="L27">
        <v>0</v>
      </c>
      <c r="M27">
        <v>0.05</v>
      </c>
      <c r="N27">
        <v>-4.0000000000000001E-3</v>
      </c>
      <c r="O27">
        <v>0.112</v>
      </c>
      <c r="P27">
        <v>-3.5710000000000002</v>
      </c>
      <c r="Q27">
        <v>-12</v>
      </c>
      <c r="R27">
        <v>9</v>
      </c>
      <c r="S27" s="8">
        <f t="shared" si="1"/>
        <v>-42.852000000000004</v>
      </c>
      <c r="U27" t="s">
        <v>109</v>
      </c>
      <c r="V27">
        <v>1</v>
      </c>
      <c r="W27">
        <v>0.05</v>
      </c>
      <c r="X27">
        <v>-0.01</v>
      </c>
      <c r="Y27">
        <v>0.41</v>
      </c>
      <c r="Z27">
        <v>-2.3330000000000002</v>
      </c>
      <c r="AA27">
        <v>-33</v>
      </c>
      <c r="AB27">
        <v>11</v>
      </c>
      <c r="AC27" s="8">
        <f t="shared" si="2"/>
        <v>-25.663000000000004</v>
      </c>
    </row>
    <row r="28" spans="1:29" x14ac:dyDescent="0.25">
      <c r="A28" t="s">
        <v>110</v>
      </c>
      <c r="B28">
        <v>1</v>
      </c>
      <c r="C28">
        <v>0.05</v>
      </c>
      <c r="D28">
        <v>-8.0000000000000002E-3</v>
      </c>
      <c r="E28">
        <v>0.48199999999999998</v>
      </c>
      <c r="F28">
        <v>-1.633</v>
      </c>
      <c r="G28">
        <v>-103</v>
      </c>
      <c r="H28">
        <v>23</v>
      </c>
      <c r="I28" s="8">
        <f t="shared" si="0"/>
        <v>-37.558999999999997</v>
      </c>
      <c r="K28" t="s">
        <v>28</v>
      </c>
      <c r="L28">
        <v>0</v>
      </c>
      <c r="M28">
        <v>0.05</v>
      </c>
      <c r="N28">
        <v>-1.7000000000000001E-2</v>
      </c>
      <c r="O28">
        <v>0.79100000000000004</v>
      </c>
      <c r="P28">
        <v>-2.1019999999999999</v>
      </c>
      <c r="Q28">
        <v>-16</v>
      </c>
      <c r="R28">
        <v>12</v>
      </c>
      <c r="S28" s="8">
        <f t="shared" si="1"/>
        <v>-25.223999999999997</v>
      </c>
      <c r="U28" t="s">
        <v>110</v>
      </c>
      <c r="V28">
        <v>0</v>
      </c>
      <c r="W28">
        <v>0.05</v>
      </c>
      <c r="X28">
        <v>-0.01</v>
      </c>
      <c r="Y28">
        <v>0.38400000000000001</v>
      </c>
      <c r="Z28">
        <v>-2.5369999999999999</v>
      </c>
      <c r="AA28">
        <v>-25</v>
      </c>
      <c r="AB28">
        <v>11</v>
      </c>
      <c r="AC28" s="8">
        <f t="shared" si="2"/>
        <v>-27.907</v>
      </c>
    </row>
    <row r="29" spans="1:29" x14ac:dyDescent="0.25">
      <c r="A29" t="s">
        <v>26</v>
      </c>
      <c r="B29">
        <v>1</v>
      </c>
      <c r="C29">
        <v>0.05</v>
      </c>
      <c r="D29">
        <v>-8.0000000000000002E-3</v>
      </c>
      <c r="E29">
        <v>0.55500000000000005</v>
      </c>
      <c r="F29">
        <v>-1.407</v>
      </c>
      <c r="G29">
        <v>-105</v>
      </c>
      <c r="H29">
        <v>23</v>
      </c>
      <c r="I29" s="8">
        <f t="shared" si="0"/>
        <v>-32.361000000000004</v>
      </c>
      <c r="K29" t="s">
        <v>29</v>
      </c>
      <c r="L29">
        <v>1</v>
      </c>
      <c r="M29">
        <v>0.05</v>
      </c>
      <c r="N29">
        <v>-0.04</v>
      </c>
      <c r="O29">
        <v>0.90100000000000002</v>
      </c>
      <c r="P29">
        <v>-4.4859999999999998</v>
      </c>
      <c r="Q29">
        <v>-38</v>
      </c>
      <c r="R29">
        <v>12</v>
      </c>
      <c r="S29" s="8">
        <f t="shared" si="1"/>
        <v>-53.831999999999994</v>
      </c>
      <c r="U29" t="s">
        <v>27</v>
      </c>
      <c r="V29">
        <v>1</v>
      </c>
      <c r="W29">
        <v>0.05</v>
      </c>
      <c r="X29">
        <v>-6.0000000000000001E-3</v>
      </c>
      <c r="Y29">
        <v>0.107</v>
      </c>
      <c r="Z29">
        <v>-5.1639999999999997</v>
      </c>
      <c r="AA29">
        <v>-35</v>
      </c>
      <c r="AB29">
        <v>11</v>
      </c>
      <c r="AC29" s="8">
        <f t="shared" si="2"/>
        <v>-56.803999999999995</v>
      </c>
    </row>
    <row r="30" spans="1:29" x14ac:dyDescent="0.25">
      <c r="A30" t="s">
        <v>27</v>
      </c>
      <c r="B30">
        <v>1</v>
      </c>
      <c r="C30">
        <v>0.05</v>
      </c>
      <c r="D30">
        <v>-2E-3</v>
      </c>
      <c r="E30">
        <v>0.105</v>
      </c>
      <c r="F30">
        <v>-1.843</v>
      </c>
      <c r="G30">
        <v>-69</v>
      </c>
      <c r="H30">
        <v>20</v>
      </c>
      <c r="I30" s="8">
        <f t="shared" si="0"/>
        <v>-42.388999999999996</v>
      </c>
      <c r="K30" t="s">
        <v>30</v>
      </c>
      <c r="L30">
        <v>1</v>
      </c>
      <c r="M30">
        <v>0.05</v>
      </c>
      <c r="N30">
        <v>-1.9E-2</v>
      </c>
      <c r="O30">
        <v>0.627</v>
      </c>
      <c r="P30">
        <v>-3.03</v>
      </c>
      <c r="Q30">
        <v>-32</v>
      </c>
      <c r="R30">
        <v>12</v>
      </c>
      <c r="S30" s="8">
        <f t="shared" si="1"/>
        <v>-36.36</v>
      </c>
      <c r="U30" t="s">
        <v>28</v>
      </c>
      <c r="V30">
        <v>0</v>
      </c>
      <c r="W30">
        <v>0.05</v>
      </c>
      <c r="X30">
        <v>-8.9999999999999993E-3</v>
      </c>
      <c r="Y30">
        <v>0.60899999999999999</v>
      </c>
      <c r="Z30">
        <v>-1.446</v>
      </c>
      <c r="AA30">
        <v>-14</v>
      </c>
      <c r="AB30">
        <v>11</v>
      </c>
      <c r="AC30" s="8">
        <f t="shared" si="2"/>
        <v>-15.905999999999999</v>
      </c>
    </row>
    <row r="31" spans="1:29" x14ac:dyDescent="0.25">
      <c r="A31" t="s">
        <v>28</v>
      </c>
      <c r="B31">
        <v>1</v>
      </c>
      <c r="C31">
        <v>0.05</v>
      </c>
      <c r="D31">
        <v>-0.01</v>
      </c>
      <c r="E31">
        <v>0.74399999999999999</v>
      </c>
      <c r="F31">
        <v>-1.393</v>
      </c>
      <c r="G31">
        <v>-114</v>
      </c>
      <c r="H31">
        <v>23</v>
      </c>
      <c r="I31" s="8">
        <f t="shared" si="0"/>
        <v>-32.039000000000001</v>
      </c>
      <c r="K31" t="s">
        <v>111</v>
      </c>
      <c r="L31">
        <v>1</v>
      </c>
      <c r="M31">
        <v>0.05</v>
      </c>
      <c r="N31">
        <v>-1.2E-2</v>
      </c>
      <c r="O31">
        <v>0.57099999999999995</v>
      </c>
      <c r="P31">
        <v>-2.1320000000000001</v>
      </c>
      <c r="Q31">
        <v>-40</v>
      </c>
      <c r="R31">
        <v>12</v>
      </c>
      <c r="S31" s="8">
        <f t="shared" si="1"/>
        <v>-25.584000000000003</v>
      </c>
      <c r="U31" t="s">
        <v>29</v>
      </c>
      <c r="V31">
        <v>0</v>
      </c>
      <c r="W31">
        <v>0.05</v>
      </c>
      <c r="X31">
        <v>-3.0000000000000001E-3</v>
      </c>
      <c r="Y31">
        <v>0.51300000000000001</v>
      </c>
      <c r="Z31">
        <v>-0.52</v>
      </c>
      <c r="AA31">
        <v>-3</v>
      </c>
      <c r="AB31">
        <v>11</v>
      </c>
      <c r="AC31" s="8">
        <f t="shared" si="2"/>
        <v>-5.7200000000000006</v>
      </c>
    </row>
    <row r="32" spans="1:29" x14ac:dyDescent="0.25">
      <c r="A32" t="s">
        <v>29</v>
      </c>
      <c r="B32">
        <v>1</v>
      </c>
      <c r="C32">
        <v>0.05</v>
      </c>
      <c r="D32">
        <v>-1.2999999999999999E-2</v>
      </c>
      <c r="E32">
        <v>0.71</v>
      </c>
      <c r="F32">
        <v>-1.7989999999999999</v>
      </c>
      <c r="G32">
        <v>-103</v>
      </c>
      <c r="H32">
        <v>23</v>
      </c>
      <c r="I32" s="8">
        <f t="shared" si="0"/>
        <v>-41.376999999999995</v>
      </c>
      <c r="K32" t="s">
        <v>34</v>
      </c>
      <c r="L32">
        <v>1</v>
      </c>
      <c r="M32">
        <v>0.05</v>
      </c>
      <c r="N32">
        <v>-3.0000000000000001E-3</v>
      </c>
      <c r="O32">
        <v>8.7999999999999995E-2</v>
      </c>
      <c r="P32">
        <v>-3.0190000000000001</v>
      </c>
      <c r="Q32">
        <v>-41</v>
      </c>
      <c r="R32">
        <v>12</v>
      </c>
      <c r="S32" s="8">
        <f t="shared" si="1"/>
        <v>-36.228000000000002</v>
      </c>
      <c r="U32" t="s">
        <v>30</v>
      </c>
      <c r="V32">
        <v>0</v>
      </c>
      <c r="W32">
        <v>0.05</v>
      </c>
      <c r="X32">
        <v>-4.0000000000000001E-3</v>
      </c>
      <c r="Y32">
        <v>0.45600000000000002</v>
      </c>
      <c r="Z32">
        <v>-0.79600000000000004</v>
      </c>
      <c r="AA32">
        <v>-11</v>
      </c>
      <c r="AB32">
        <v>11</v>
      </c>
      <c r="AC32" s="8">
        <f t="shared" si="2"/>
        <v>-8.7560000000000002</v>
      </c>
    </row>
    <row r="33" spans="1:29" x14ac:dyDescent="0.25">
      <c r="A33" t="s">
        <v>30</v>
      </c>
      <c r="B33">
        <v>1</v>
      </c>
      <c r="C33">
        <v>0.05</v>
      </c>
      <c r="D33">
        <v>-8.0000000000000002E-3</v>
      </c>
      <c r="E33">
        <v>0.56399999999999995</v>
      </c>
      <c r="F33">
        <v>-1.36</v>
      </c>
      <c r="G33">
        <v>-91</v>
      </c>
      <c r="H33">
        <v>23</v>
      </c>
      <c r="I33" s="8">
        <f t="shared" si="0"/>
        <v>-31.28</v>
      </c>
      <c r="K33" t="s">
        <v>35</v>
      </c>
      <c r="L33">
        <v>0</v>
      </c>
      <c r="M33">
        <v>0.05</v>
      </c>
      <c r="N33">
        <v>-1E-3</v>
      </c>
      <c r="O33">
        <v>6.4000000000000001E-2</v>
      </c>
      <c r="P33">
        <v>-1.5620000000000001</v>
      </c>
      <c r="Q33">
        <v>-15</v>
      </c>
      <c r="R33">
        <v>12</v>
      </c>
      <c r="S33" s="8">
        <f t="shared" si="1"/>
        <v>-18.744</v>
      </c>
      <c r="U33" t="s">
        <v>111</v>
      </c>
      <c r="V33">
        <v>0</v>
      </c>
      <c r="W33">
        <v>0.05</v>
      </c>
      <c r="X33">
        <v>0</v>
      </c>
      <c r="Y33">
        <v>0.38900000000000001</v>
      </c>
      <c r="Z33">
        <v>-0.10299999999999999</v>
      </c>
      <c r="AA33">
        <v>-1</v>
      </c>
      <c r="AB33">
        <v>11</v>
      </c>
      <c r="AC33" s="8">
        <f t="shared" si="2"/>
        <v>-1.133</v>
      </c>
    </row>
    <row r="34" spans="1:29" x14ac:dyDescent="0.25">
      <c r="A34" t="s">
        <v>111</v>
      </c>
      <c r="B34">
        <v>1</v>
      </c>
      <c r="C34">
        <v>0.05</v>
      </c>
      <c r="D34">
        <v>-7.0000000000000001E-3</v>
      </c>
      <c r="E34">
        <v>0.53800000000000003</v>
      </c>
      <c r="F34">
        <v>-1.3540000000000001</v>
      </c>
      <c r="G34">
        <v>-133</v>
      </c>
      <c r="H34">
        <v>23</v>
      </c>
      <c r="I34" s="8">
        <f t="shared" si="0"/>
        <v>-31.142000000000003</v>
      </c>
      <c r="K34" t="s">
        <v>37</v>
      </c>
      <c r="L34">
        <v>1</v>
      </c>
      <c r="M34">
        <v>0.05</v>
      </c>
      <c r="N34">
        <v>-1.2999999999999999E-2</v>
      </c>
      <c r="O34">
        <v>0.58699999999999997</v>
      </c>
      <c r="P34">
        <v>-2.2730000000000001</v>
      </c>
      <c r="Q34">
        <v>-30</v>
      </c>
      <c r="R34">
        <v>12</v>
      </c>
      <c r="S34" s="8">
        <f t="shared" si="1"/>
        <v>-27.276000000000003</v>
      </c>
      <c r="U34" t="s">
        <v>34</v>
      </c>
      <c r="V34">
        <v>0</v>
      </c>
      <c r="W34">
        <v>0.05</v>
      </c>
      <c r="X34">
        <v>0</v>
      </c>
      <c r="Y34">
        <v>7.8E-2</v>
      </c>
      <c r="Z34">
        <v>-0.64100000000000001</v>
      </c>
      <c r="AA34">
        <v>-6</v>
      </c>
      <c r="AB34">
        <v>11</v>
      </c>
      <c r="AC34" s="8">
        <f t="shared" si="2"/>
        <v>-7.0510000000000002</v>
      </c>
    </row>
    <row r="35" spans="1:29" x14ac:dyDescent="0.25">
      <c r="A35" t="s">
        <v>34</v>
      </c>
      <c r="B35">
        <v>0</v>
      </c>
      <c r="C35">
        <v>0.05</v>
      </c>
      <c r="D35">
        <v>0</v>
      </c>
      <c r="E35">
        <v>0.08</v>
      </c>
      <c r="F35">
        <v>-0.41699999999999998</v>
      </c>
      <c r="G35">
        <v>-48</v>
      </c>
      <c r="H35">
        <v>23</v>
      </c>
      <c r="I35" s="8">
        <f t="shared" si="0"/>
        <v>-9.5909999999999993</v>
      </c>
      <c r="K35" t="s">
        <v>38</v>
      </c>
      <c r="L35">
        <v>0</v>
      </c>
      <c r="M35">
        <v>0.05</v>
      </c>
      <c r="N35">
        <v>8.0000000000000002E-3</v>
      </c>
      <c r="O35">
        <v>0.74099999999999999</v>
      </c>
      <c r="P35">
        <v>1.08</v>
      </c>
      <c r="Q35">
        <v>13</v>
      </c>
      <c r="R35">
        <v>11</v>
      </c>
      <c r="S35" s="8">
        <f t="shared" si="1"/>
        <v>12.96</v>
      </c>
      <c r="U35" t="s">
        <v>35</v>
      </c>
      <c r="V35">
        <v>0</v>
      </c>
      <c r="W35">
        <v>0.05</v>
      </c>
      <c r="X35">
        <v>-1E-3</v>
      </c>
      <c r="Y35">
        <v>5.8999999999999997E-2</v>
      </c>
      <c r="Z35">
        <v>-1.6950000000000001</v>
      </c>
      <c r="AA35">
        <v>-11</v>
      </c>
      <c r="AB35">
        <v>11</v>
      </c>
      <c r="AC35" s="8">
        <f t="shared" si="2"/>
        <v>-18.645</v>
      </c>
    </row>
    <row r="36" spans="1:29" x14ac:dyDescent="0.25">
      <c r="A36" t="s">
        <v>35</v>
      </c>
      <c r="B36">
        <v>0</v>
      </c>
      <c r="C36">
        <v>0.05</v>
      </c>
      <c r="D36">
        <v>0</v>
      </c>
      <c r="E36">
        <v>0.06</v>
      </c>
      <c r="F36">
        <v>-0.61099999999999999</v>
      </c>
      <c r="G36">
        <v>-28</v>
      </c>
      <c r="H36">
        <v>23</v>
      </c>
      <c r="I36" s="8">
        <f t="shared" si="0"/>
        <v>-14.052999999999999</v>
      </c>
      <c r="K36" t="s">
        <v>39</v>
      </c>
      <c r="L36">
        <v>0</v>
      </c>
      <c r="M36">
        <v>0.05</v>
      </c>
      <c r="N36">
        <v>2.5000000000000001E-2</v>
      </c>
      <c r="O36">
        <v>0.46899999999999997</v>
      </c>
      <c r="P36">
        <v>5.37</v>
      </c>
      <c r="Q36">
        <v>28</v>
      </c>
      <c r="R36">
        <v>12</v>
      </c>
      <c r="S36" s="8">
        <f t="shared" si="1"/>
        <v>64.44</v>
      </c>
      <c r="U36" t="s">
        <v>37</v>
      </c>
      <c r="V36">
        <v>0</v>
      </c>
      <c r="W36">
        <v>0.05</v>
      </c>
      <c r="X36">
        <v>-1.2E-2</v>
      </c>
      <c r="Y36">
        <v>0.48</v>
      </c>
      <c r="Z36">
        <v>-2.4489999999999998</v>
      </c>
      <c r="AA36">
        <v>-24</v>
      </c>
      <c r="AB36">
        <v>11</v>
      </c>
      <c r="AC36" s="8">
        <f t="shared" si="2"/>
        <v>-26.939</v>
      </c>
    </row>
    <row r="37" spans="1:29" x14ac:dyDescent="0.25">
      <c r="A37" t="s">
        <v>37</v>
      </c>
      <c r="B37">
        <v>1</v>
      </c>
      <c r="C37">
        <v>0.05</v>
      </c>
      <c r="D37">
        <v>-8.0000000000000002E-3</v>
      </c>
      <c r="E37">
        <v>0.54400000000000004</v>
      </c>
      <c r="F37">
        <v>-1.498</v>
      </c>
      <c r="G37">
        <v>-133</v>
      </c>
      <c r="H37">
        <v>23</v>
      </c>
      <c r="I37" s="8">
        <f t="shared" si="0"/>
        <v>-34.454000000000001</v>
      </c>
      <c r="K37" t="s">
        <v>68</v>
      </c>
      <c r="L37">
        <v>0</v>
      </c>
      <c r="M37">
        <v>0.05</v>
      </c>
      <c r="N37">
        <v>2E-3</v>
      </c>
      <c r="O37">
        <v>8.1000000000000003E-2</v>
      </c>
      <c r="P37">
        <v>2.0579999999999998</v>
      </c>
      <c r="Q37">
        <v>22</v>
      </c>
      <c r="R37">
        <v>12</v>
      </c>
      <c r="S37" s="8">
        <f t="shared" si="1"/>
        <v>24.695999999999998</v>
      </c>
      <c r="U37" t="s">
        <v>38</v>
      </c>
      <c r="V37">
        <v>1</v>
      </c>
      <c r="W37">
        <v>0.05</v>
      </c>
      <c r="X37">
        <v>-3.3000000000000002E-2</v>
      </c>
      <c r="Y37">
        <v>0.90700000000000003</v>
      </c>
      <c r="Z37">
        <v>-3.609</v>
      </c>
      <c r="AA37">
        <v>-31</v>
      </c>
      <c r="AB37">
        <v>11</v>
      </c>
      <c r="AC37" s="8">
        <f t="shared" si="2"/>
        <v>-39.698999999999998</v>
      </c>
    </row>
    <row r="38" spans="1:29" x14ac:dyDescent="0.25">
      <c r="A38" t="s">
        <v>38</v>
      </c>
      <c r="B38">
        <v>0</v>
      </c>
      <c r="C38">
        <v>0.05</v>
      </c>
      <c r="D38">
        <v>-5.0000000000000001E-3</v>
      </c>
      <c r="E38">
        <v>0.83599999999999997</v>
      </c>
      <c r="F38">
        <v>-0.53800000000000003</v>
      </c>
      <c r="G38">
        <v>-51</v>
      </c>
      <c r="H38">
        <v>22</v>
      </c>
      <c r="I38" s="8">
        <f t="shared" si="0"/>
        <v>-12.374000000000001</v>
      </c>
      <c r="K38" t="s">
        <v>112</v>
      </c>
      <c r="L38">
        <v>0</v>
      </c>
      <c r="M38">
        <v>0.05</v>
      </c>
      <c r="N38">
        <v>1E-3</v>
      </c>
      <c r="O38">
        <v>0.14299999999999999</v>
      </c>
      <c r="P38">
        <v>0.46600000000000003</v>
      </c>
      <c r="Q38">
        <v>0</v>
      </c>
      <c r="R38">
        <v>12</v>
      </c>
      <c r="S38" s="8">
        <f t="shared" si="1"/>
        <v>5.5920000000000005</v>
      </c>
      <c r="U38" t="s">
        <v>39</v>
      </c>
      <c r="V38">
        <v>0</v>
      </c>
      <c r="W38">
        <v>0.05</v>
      </c>
      <c r="X38">
        <v>-1.9E-2</v>
      </c>
      <c r="Y38">
        <v>0.58099999999999996</v>
      </c>
      <c r="Z38">
        <v>-3.1869999999999998</v>
      </c>
      <c r="AA38">
        <v>-13</v>
      </c>
      <c r="AB38">
        <v>11</v>
      </c>
      <c r="AC38" s="8">
        <f t="shared" si="2"/>
        <v>-35.056999999999995</v>
      </c>
    </row>
    <row r="39" spans="1:29" x14ac:dyDescent="0.25">
      <c r="A39" t="s">
        <v>39</v>
      </c>
      <c r="B39">
        <v>0</v>
      </c>
      <c r="C39">
        <v>0.05</v>
      </c>
      <c r="D39">
        <v>-6.0000000000000001E-3</v>
      </c>
      <c r="E39">
        <v>0.56699999999999995</v>
      </c>
      <c r="F39">
        <v>-1.0720000000000001</v>
      </c>
      <c r="G39">
        <v>-59</v>
      </c>
      <c r="H39">
        <v>23</v>
      </c>
      <c r="I39" s="8">
        <f t="shared" si="0"/>
        <v>-24.656000000000002</v>
      </c>
      <c r="K39" t="s">
        <v>40</v>
      </c>
      <c r="L39">
        <v>1</v>
      </c>
      <c r="M39">
        <v>0.05</v>
      </c>
      <c r="N39">
        <v>-1.4E-2</v>
      </c>
      <c r="O39">
        <v>0.64100000000000001</v>
      </c>
      <c r="P39">
        <v>-2.1059999999999999</v>
      </c>
      <c r="Q39">
        <v>-35</v>
      </c>
      <c r="R39">
        <v>12</v>
      </c>
      <c r="S39" s="8">
        <f t="shared" si="1"/>
        <v>-25.271999999999998</v>
      </c>
      <c r="U39" t="s">
        <v>68</v>
      </c>
      <c r="V39">
        <v>0</v>
      </c>
      <c r="W39">
        <v>0.05</v>
      </c>
      <c r="X39">
        <v>0</v>
      </c>
      <c r="Y39">
        <v>8.8999999999999996E-2</v>
      </c>
      <c r="Z39">
        <v>0.376</v>
      </c>
      <c r="AA39">
        <v>0</v>
      </c>
      <c r="AB39">
        <v>9</v>
      </c>
      <c r="AC39" s="8">
        <f t="shared" si="2"/>
        <v>4.1360000000000001</v>
      </c>
    </row>
    <row r="40" spans="1:29" x14ac:dyDescent="0.25">
      <c r="A40" t="s">
        <v>68</v>
      </c>
      <c r="B40">
        <v>0</v>
      </c>
      <c r="C40">
        <v>0.05</v>
      </c>
      <c r="D40">
        <v>0</v>
      </c>
      <c r="E40">
        <v>8.5000000000000006E-2</v>
      </c>
      <c r="F40">
        <v>0.39400000000000002</v>
      </c>
      <c r="G40">
        <v>14</v>
      </c>
      <c r="H40">
        <v>21</v>
      </c>
      <c r="I40" s="8">
        <f t="shared" si="0"/>
        <v>9.0620000000000012</v>
      </c>
      <c r="K40" t="s">
        <v>42</v>
      </c>
      <c r="L40">
        <v>1</v>
      </c>
      <c r="M40">
        <v>0.05</v>
      </c>
      <c r="N40">
        <v>-1.7999999999999999E-2</v>
      </c>
      <c r="O40">
        <v>0.69499999999999995</v>
      </c>
      <c r="P40">
        <v>-2.59</v>
      </c>
      <c r="Q40">
        <v>-34</v>
      </c>
      <c r="R40">
        <v>12</v>
      </c>
      <c r="S40" s="8">
        <f t="shared" si="1"/>
        <v>-31.08</v>
      </c>
      <c r="U40" t="s">
        <v>112</v>
      </c>
      <c r="V40">
        <v>1</v>
      </c>
      <c r="W40">
        <v>0.05</v>
      </c>
      <c r="X40">
        <v>0.01</v>
      </c>
      <c r="Y40">
        <v>9.6000000000000002E-2</v>
      </c>
      <c r="Z40">
        <v>10.417</v>
      </c>
      <c r="AA40">
        <v>33</v>
      </c>
      <c r="AB40">
        <v>11</v>
      </c>
      <c r="AC40" s="8">
        <f t="shared" si="2"/>
        <v>114.587</v>
      </c>
    </row>
    <row r="41" spans="1:29" x14ac:dyDescent="0.25">
      <c r="A41" t="s">
        <v>112</v>
      </c>
      <c r="B41">
        <v>0</v>
      </c>
      <c r="C41">
        <v>0.05</v>
      </c>
      <c r="D41">
        <v>2E-3</v>
      </c>
      <c r="E41">
        <v>0.125</v>
      </c>
      <c r="F41">
        <v>1.2649999999999999</v>
      </c>
      <c r="G41">
        <v>39</v>
      </c>
      <c r="H41">
        <v>23</v>
      </c>
      <c r="I41" s="8">
        <f t="shared" si="0"/>
        <v>29.094999999999999</v>
      </c>
      <c r="K41" t="s">
        <v>43</v>
      </c>
      <c r="L41">
        <v>0</v>
      </c>
      <c r="M41">
        <v>0.05</v>
      </c>
      <c r="N41">
        <v>-1.0999999999999999E-2</v>
      </c>
      <c r="O41">
        <v>0.52300000000000002</v>
      </c>
      <c r="P41">
        <v>-2.056</v>
      </c>
      <c r="Q41">
        <v>-15</v>
      </c>
      <c r="R41">
        <v>11</v>
      </c>
      <c r="S41" s="8">
        <f t="shared" si="1"/>
        <v>-24.672000000000001</v>
      </c>
      <c r="U41" t="s">
        <v>40</v>
      </c>
      <c r="V41">
        <v>1</v>
      </c>
      <c r="W41">
        <v>0.05</v>
      </c>
      <c r="X41">
        <v>-8.9999999999999993E-3</v>
      </c>
      <c r="Y41">
        <v>0.47899999999999998</v>
      </c>
      <c r="Z41">
        <v>-1.9159999999999999</v>
      </c>
      <c r="AA41">
        <v>-27</v>
      </c>
      <c r="AB41">
        <v>11</v>
      </c>
      <c r="AC41" s="8">
        <f t="shared" si="2"/>
        <v>-21.076000000000001</v>
      </c>
    </row>
    <row r="42" spans="1:29" x14ac:dyDescent="0.25">
      <c r="A42" t="s">
        <v>203</v>
      </c>
      <c r="B42">
        <v>1</v>
      </c>
      <c r="C42">
        <v>0.05</v>
      </c>
      <c r="D42">
        <v>-1.2E-2</v>
      </c>
      <c r="E42">
        <v>0.63700000000000001</v>
      </c>
      <c r="F42">
        <v>-1.944</v>
      </c>
      <c r="G42">
        <v>-186</v>
      </c>
      <c r="H42">
        <v>23</v>
      </c>
      <c r="I42" s="8">
        <f t="shared" si="0"/>
        <v>-44.711999999999996</v>
      </c>
      <c r="K42" t="s">
        <v>7</v>
      </c>
      <c r="L42">
        <v>0</v>
      </c>
      <c r="M42">
        <v>0.05</v>
      </c>
      <c r="N42">
        <v>-3.0000000000000001E-3</v>
      </c>
      <c r="O42">
        <v>0.55800000000000005</v>
      </c>
      <c r="P42">
        <v>-0.58299999999999996</v>
      </c>
      <c r="Q42">
        <v>-17</v>
      </c>
      <c r="R42">
        <v>12</v>
      </c>
      <c r="S42" s="8">
        <f t="shared" si="1"/>
        <v>-6.9959999999999996</v>
      </c>
      <c r="U42" t="s">
        <v>42</v>
      </c>
      <c r="V42">
        <v>0</v>
      </c>
      <c r="W42">
        <v>0.05</v>
      </c>
      <c r="X42">
        <v>-3.0000000000000001E-3</v>
      </c>
      <c r="Y42">
        <v>0.46700000000000003</v>
      </c>
      <c r="Z42">
        <v>-0.59499999999999997</v>
      </c>
      <c r="AA42">
        <v>-9</v>
      </c>
      <c r="AB42">
        <v>11</v>
      </c>
      <c r="AC42" s="8">
        <f t="shared" si="2"/>
        <v>-6.5449999999999999</v>
      </c>
    </row>
    <row r="43" spans="1:29" x14ac:dyDescent="0.25">
      <c r="A43" t="s">
        <v>42</v>
      </c>
      <c r="B43">
        <v>1</v>
      </c>
      <c r="C43">
        <v>0.05</v>
      </c>
      <c r="D43">
        <v>-1.0999999999999999E-2</v>
      </c>
      <c r="E43">
        <v>0.65800000000000003</v>
      </c>
      <c r="F43">
        <v>-1.6519999999999999</v>
      </c>
      <c r="G43">
        <v>-141</v>
      </c>
      <c r="H43">
        <v>23</v>
      </c>
      <c r="I43" s="8">
        <f t="shared" si="0"/>
        <v>-37.995999999999995</v>
      </c>
      <c r="K43" t="s">
        <v>113</v>
      </c>
      <c r="L43">
        <v>0</v>
      </c>
      <c r="M43">
        <v>0.05</v>
      </c>
      <c r="N43">
        <v>2E-3</v>
      </c>
      <c r="O43">
        <v>0.42499999999999999</v>
      </c>
      <c r="P43">
        <v>0.47099999999999997</v>
      </c>
      <c r="Q43">
        <v>9</v>
      </c>
      <c r="R43">
        <v>12</v>
      </c>
      <c r="S43" s="8">
        <f t="shared" si="1"/>
        <v>5.6519999999999992</v>
      </c>
      <c r="U43" t="s">
        <v>43</v>
      </c>
      <c r="V43">
        <v>1</v>
      </c>
      <c r="W43">
        <v>0.05</v>
      </c>
      <c r="X43">
        <v>-1.2999999999999999E-2</v>
      </c>
      <c r="Y43">
        <v>0.36499999999999999</v>
      </c>
      <c r="Z43">
        <v>-3.5619999999999998</v>
      </c>
      <c r="AA43">
        <v>-33</v>
      </c>
      <c r="AB43">
        <v>11</v>
      </c>
      <c r="AC43" s="8">
        <f t="shared" si="2"/>
        <v>-39.181999999999995</v>
      </c>
    </row>
    <row r="44" spans="1:29" x14ac:dyDescent="0.25">
      <c r="A44" t="s">
        <v>43</v>
      </c>
      <c r="B44">
        <v>1</v>
      </c>
      <c r="C44">
        <v>0.05</v>
      </c>
      <c r="D44">
        <v>-1.2999999999999999E-2</v>
      </c>
      <c r="E44">
        <v>0.53</v>
      </c>
      <c r="F44">
        <v>-2.5470000000000002</v>
      </c>
      <c r="G44">
        <v>-155</v>
      </c>
      <c r="H44">
        <v>22</v>
      </c>
      <c r="I44" s="8">
        <f t="shared" si="0"/>
        <v>-58.581000000000003</v>
      </c>
      <c r="K44" t="s">
        <v>137</v>
      </c>
      <c r="L44">
        <v>0</v>
      </c>
      <c r="M44">
        <v>0.05</v>
      </c>
      <c r="N44">
        <v>-3.1E-2</v>
      </c>
      <c r="O44">
        <v>0.84899999999999998</v>
      </c>
      <c r="P44">
        <v>-3.6509999999999998</v>
      </c>
      <c r="Q44">
        <v>-17</v>
      </c>
      <c r="R44">
        <v>11</v>
      </c>
      <c r="S44" s="8">
        <f t="shared" si="1"/>
        <v>-43.811999999999998</v>
      </c>
      <c r="U44" t="s">
        <v>139</v>
      </c>
      <c r="V44">
        <v>0</v>
      </c>
      <c r="W44">
        <v>0.05</v>
      </c>
      <c r="X44">
        <v>-1.0999999999999999E-2</v>
      </c>
      <c r="Y44">
        <v>0.42199999999999999</v>
      </c>
      <c r="Z44">
        <v>-2.52</v>
      </c>
      <c r="AA44">
        <v>-19</v>
      </c>
      <c r="AB44">
        <v>11</v>
      </c>
      <c r="AC44" s="8">
        <f t="shared" si="2"/>
        <v>-27.72</v>
      </c>
    </row>
    <row r="45" spans="1:29" x14ac:dyDescent="0.25">
      <c r="I45" s="8"/>
      <c r="K45" t="s">
        <v>114</v>
      </c>
      <c r="L45">
        <v>0</v>
      </c>
      <c r="M45">
        <v>0.05</v>
      </c>
      <c r="N45">
        <v>0</v>
      </c>
      <c r="O45">
        <v>0.19500000000000001</v>
      </c>
      <c r="P45">
        <v>8.5000000000000006E-2</v>
      </c>
      <c r="Q45">
        <v>2</v>
      </c>
      <c r="R45">
        <v>11</v>
      </c>
      <c r="S45" s="8">
        <f t="shared" si="1"/>
        <v>1.02</v>
      </c>
      <c r="U45" t="s">
        <v>121</v>
      </c>
      <c r="V45">
        <v>0</v>
      </c>
      <c r="W45">
        <v>0.05</v>
      </c>
      <c r="X45">
        <v>-6.0000000000000001E-3</v>
      </c>
      <c r="Y45">
        <v>0.249</v>
      </c>
      <c r="Z45">
        <v>-2.41</v>
      </c>
      <c r="AA45">
        <v>-23</v>
      </c>
      <c r="AB45">
        <v>11</v>
      </c>
      <c r="AC45" s="8">
        <f t="shared" si="2"/>
        <v>-26.51</v>
      </c>
    </row>
    <row r="46" spans="1:29" x14ac:dyDescent="0.25">
      <c r="K46" t="s">
        <v>44</v>
      </c>
      <c r="L46">
        <v>0</v>
      </c>
      <c r="M46">
        <v>0.05</v>
      </c>
      <c r="N46">
        <v>2.9000000000000001E-2</v>
      </c>
      <c r="O46">
        <v>0.502</v>
      </c>
      <c r="P46">
        <v>5.6929999999999996</v>
      </c>
      <c r="Q46">
        <v>11</v>
      </c>
      <c r="R46">
        <v>11</v>
      </c>
      <c r="S46" s="8">
        <f t="shared" si="1"/>
        <v>68.316000000000003</v>
      </c>
      <c r="U46" t="s">
        <v>11</v>
      </c>
      <c r="V46">
        <v>1</v>
      </c>
      <c r="W46">
        <v>0.05</v>
      </c>
      <c r="X46">
        <v>-8.9999999999999993E-3</v>
      </c>
      <c r="Y46">
        <v>0.36</v>
      </c>
      <c r="Z46">
        <v>-2.375</v>
      </c>
      <c r="AA46">
        <v>-27</v>
      </c>
      <c r="AB46">
        <v>11</v>
      </c>
      <c r="AC46" s="8">
        <f t="shared" si="2"/>
        <v>-26.125</v>
      </c>
    </row>
    <row r="47" spans="1:29" x14ac:dyDescent="0.25">
      <c r="K47" t="s">
        <v>45</v>
      </c>
      <c r="L47">
        <v>0</v>
      </c>
      <c r="M47">
        <v>0.05</v>
      </c>
      <c r="N47">
        <v>2.5999999999999999E-2</v>
      </c>
      <c r="O47">
        <v>0.30599999999999999</v>
      </c>
      <c r="P47">
        <v>8.5350000000000001</v>
      </c>
      <c r="Q47">
        <v>24</v>
      </c>
      <c r="R47">
        <v>11</v>
      </c>
      <c r="S47" s="8">
        <f t="shared" si="1"/>
        <v>102.42</v>
      </c>
      <c r="U47" t="s">
        <v>122</v>
      </c>
      <c r="V47">
        <v>1</v>
      </c>
      <c r="W47">
        <v>0.05</v>
      </c>
      <c r="X47">
        <v>-1.4E-2</v>
      </c>
      <c r="Y47">
        <v>0.51900000000000002</v>
      </c>
      <c r="Z47">
        <v>-2.7370000000000001</v>
      </c>
      <c r="AA47">
        <v>-31</v>
      </c>
      <c r="AB47">
        <v>11</v>
      </c>
      <c r="AC47" s="8">
        <f t="shared" si="2"/>
        <v>-30.106999999999999</v>
      </c>
    </row>
    <row r="48" spans="1:29" x14ac:dyDescent="0.25">
      <c r="K48" t="s">
        <v>22</v>
      </c>
      <c r="L48">
        <v>1</v>
      </c>
      <c r="M48">
        <v>0.05</v>
      </c>
      <c r="N48">
        <v>-2.7E-2</v>
      </c>
      <c r="O48">
        <v>0.64900000000000002</v>
      </c>
      <c r="P48">
        <v>-4.16</v>
      </c>
      <c r="Q48">
        <v>-42</v>
      </c>
      <c r="R48">
        <v>12</v>
      </c>
      <c r="S48" s="8">
        <f t="shared" si="1"/>
        <v>-49.92</v>
      </c>
      <c r="U48" t="s">
        <v>123</v>
      </c>
      <c r="V48">
        <v>0</v>
      </c>
      <c r="W48">
        <v>0.05</v>
      </c>
      <c r="X48">
        <v>-2.1000000000000001E-2</v>
      </c>
      <c r="Y48">
        <v>0.61299999999999999</v>
      </c>
      <c r="Z48">
        <v>-3.4260000000000002</v>
      </c>
      <c r="AA48">
        <v>-25</v>
      </c>
      <c r="AB48">
        <v>11</v>
      </c>
      <c r="AC48" s="8">
        <f t="shared" si="2"/>
        <v>-37.686</v>
      </c>
    </row>
    <row r="49" spans="11:29" x14ac:dyDescent="0.25">
      <c r="K49" t="s">
        <v>93</v>
      </c>
      <c r="L49">
        <v>0</v>
      </c>
      <c r="M49">
        <v>0.05</v>
      </c>
      <c r="N49">
        <v>-2E-3</v>
      </c>
      <c r="O49">
        <v>0.27</v>
      </c>
      <c r="P49">
        <v>-0.74099999999999999</v>
      </c>
      <c r="Q49">
        <v>-5</v>
      </c>
      <c r="R49">
        <v>11</v>
      </c>
      <c r="S49" s="8">
        <f t="shared" si="1"/>
        <v>-8.8919999999999995</v>
      </c>
      <c r="U49" t="s">
        <v>124</v>
      </c>
      <c r="V49">
        <v>1</v>
      </c>
      <c r="W49">
        <v>0.05</v>
      </c>
      <c r="X49">
        <v>-7.0000000000000001E-3</v>
      </c>
      <c r="Y49">
        <v>0.42799999999999999</v>
      </c>
      <c r="Z49">
        <v>-1.7130000000000001</v>
      </c>
      <c r="AA49">
        <v>-27</v>
      </c>
      <c r="AB49">
        <v>11</v>
      </c>
      <c r="AC49" s="8">
        <f t="shared" si="2"/>
        <v>-18.843</v>
      </c>
    </row>
    <row r="50" spans="11:29" x14ac:dyDescent="0.25">
      <c r="K50" t="s">
        <v>95</v>
      </c>
      <c r="L50">
        <v>1</v>
      </c>
      <c r="M50">
        <v>0.05</v>
      </c>
      <c r="N50">
        <v>-2.1999999999999999E-2</v>
      </c>
      <c r="O50">
        <v>0.379</v>
      </c>
      <c r="P50">
        <v>-5.8049999999999997</v>
      </c>
      <c r="Q50">
        <v>-22</v>
      </c>
      <c r="R50">
        <v>9</v>
      </c>
      <c r="S50" s="8">
        <f t="shared" si="1"/>
        <v>-69.66</v>
      </c>
      <c r="U50" t="s">
        <v>46</v>
      </c>
      <c r="V50">
        <v>1</v>
      </c>
      <c r="W50">
        <v>0.05</v>
      </c>
      <c r="X50">
        <v>-1.2E-2</v>
      </c>
      <c r="Y50">
        <v>0.308</v>
      </c>
      <c r="Z50">
        <v>-4.0650000000000004</v>
      </c>
      <c r="AA50">
        <v>-38</v>
      </c>
      <c r="AB50">
        <v>11</v>
      </c>
      <c r="AC50" s="8">
        <f t="shared" si="2"/>
        <v>-44.715000000000003</v>
      </c>
    </row>
    <row r="51" spans="11:29" x14ac:dyDescent="0.25">
      <c r="K51" t="s">
        <v>116</v>
      </c>
      <c r="L51">
        <v>0</v>
      </c>
      <c r="M51">
        <v>0.05</v>
      </c>
      <c r="N51">
        <v>-1E-3</v>
      </c>
      <c r="O51">
        <v>0.249</v>
      </c>
      <c r="P51">
        <v>-0.56200000000000006</v>
      </c>
      <c r="Q51">
        <v>-11</v>
      </c>
      <c r="R51">
        <v>12</v>
      </c>
      <c r="S51" s="8">
        <f t="shared" si="1"/>
        <v>-6.7440000000000007</v>
      </c>
      <c r="U51" t="s">
        <v>47</v>
      </c>
      <c r="V51">
        <v>0</v>
      </c>
      <c r="W51">
        <v>0.05</v>
      </c>
      <c r="X51">
        <v>1E-3</v>
      </c>
      <c r="Y51">
        <v>0.72</v>
      </c>
      <c r="Z51">
        <v>0.13900000000000001</v>
      </c>
      <c r="AA51">
        <v>1</v>
      </c>
      <c r="AB51">
        <v>11</v>
      </c>
      <c r="AC51" s="8">
        <f t="shared" si="2"/>
        <v>1.5290000000000001</v>
      </c>
    </row>
    <row r="52" spans="11:29" x14ac:dyDescent="0.25">
      <c r="K52" t="s">
        <v>98</v>
      </c>
      <c r="L52">
        <v>1</v>
      </c>
      <c r="M52">
        <v>0.05</v>
      </c>
      <c r="N52">
        <v>-7.0000000000000001E-3</v>
      </c>
      <c r="O52">
        <v>0.29099999999999998</v>
      </c>
      <c r="P52">
        <v>-2.2909999999999999</v>
      </c>
      <c r="Q52">
        <v>-41</v>
      </c>
      <c r="R52">
        <v>12</v>
      </c>
      <c r="S52" s="8">
        <f t="shared" si="1"/>
        <v>-27.491999999999997</v>
      </c>
      <c r="U52" t="s">
        <v>48</v>
      </c>
      <c r="V52">
        <v>0</v>
      </c>
      <c r="W52">
        <v>0.05</v>
      </c>
      <c r="X52">
        <v>2.1000000000000001E-2</v>
      </c>
      <c r="Y52">
        <v>0.504</v>
      </c>
      <c r="Z52">
        <v>4.2119999999999997</v>
      </c>
      <c r="AA52">
        <v>15</v>
      </c>
      <c r="AB52">
        <v>11</v>
      </c>
      <c r="AC52" s="8">
        <f t="shared" si="2"/>
        <v>46.331999999999994</v>
      </c>
    </row>
    <row r="53" spans="11:29" x14ac:dyDescent="0.25">
      <c r="K53" t="s">
        <v>138</v>
      </c>
      <c r="L53">
        <v>0</v>
      </c>
      <c r="M53">
        <v>0.05</v>
      </c>
      <c r="N53">
        <v>-8.9999999999999993E-3</v>
      </c>
      <c r="O53">
        <v>0.68799999999999994</v>
      </c>
      <c r="P53">
        <v>-1.2589999999999999</v>
      </c>
      <c r="Q53">
        <v>-10</v>
      </c>
      <c r="R53">
        <v>12</v>
      </c>
      <c r="S53" s="8">
        <f t="shared" si="1"/>
        <v>-15.107999999999999</v>
      </c>
      <c r="U53" t="s">
        <v>51</v>
      </c>
      <c r="V53">
        <v>0</v>
      </c>
      <c r="W53">
        <v>0.05</v>
      </c>
      <c r="X53">
        <v>-5.3999999999999999E-2</v>
      </c>
      <c r="Y53">
        <v>0.80600000000000005</v>
      </c>
      <c r="Z53">
        <v>-6.7619999999999996</v>
      </c>
      <c r="AA53">
        <v>-25</v>
      </c>
      <c r="AB53">
        <v>11</v>
      </c>
      <c r="AC53" s="8">
        <f t="shared" si="2"/>
        <v>-74.381999999999991</v>
      </c>
    </row>
    <row r="54" spans="11:29" x14ac:dyDescent="0.25">
      <c r="K54" t="s">
        <v>117</v>
      </c>
      <c r="L54">
        <v>0</v>
      </c>
      <c r="M54">
        <v>0.05</v>
      </c>
      <c r="N54">
        <v>-3.0000000000000001E-3</v>
      </c>
      <c r="O54">
        <v>0.15</v>
      </c>
      <c r="P54">
        <v>-2</v>
      </c>
      <c r="Q54">
        <v>-9</v>
      </c>
      <c r="R54">
        <v>11</v>
      </c>
      <c r="S54" s="8">
        <f t="shared" si="1"/>
        <v>-24</v>
      </c>
      <c r="U54" t="s">
        <v>54</v>
      </c>
      <c r="V54">
        <v>1</v>
      </c>
      <c r="W54">
        <v>0.05</v>
      </c>
      <c r="X54">
        <v>-0.02</v>
      </c>
      <c r="Y54">
        <v>0.254</v>
      </c>
      <c r="Z54">
        <v>-8.0489999999999995</v>
      </c>
      <c r="AA54">
        <v>-22</v>
      </c>
      <c r="AB54">
        <v>9</v>
      </c>
      <c r="AC54" s="8">
        <f t="shared" si="2"/>
        <v>-88.538999999999987</v>
      </c>
    </row>
    <row r="55" spans="11:29" x14ac:dyDescent="0.25">
      <c r="K55" t="s">
        <v>118</v>
      </c>
      <c r="L55">
        <v>0</v>
      </c>
      <c r="M55">
        <v>0.05</v>
      </c>
      <c r="N55">
        <v>2E-3</v>
      </c>
      <c r="O55">
        <v>0.114</v>
      </c>
      <c r="P55">
        <v>1.673</v>
      </c>
      <c r="Q55">
        <v>15</v>
      </c>
      <c r="R55">
        <v>12</v>
      </c>
      <c r="S55" s="8">
        <f t="shared" si="1"/>
        <v>20.076000000000001</v>
      </c>
      <c r="U55" t="s">
        <v>55</v>
      </c>
      <c r="V55">
        <v>0</v>
      </c>
      <c r="W55">
        <v>0.05</v>
      </c>
      <c r="X55">
        <v>1E-3</v>
      </c>
      <c r="Y55">
        <v>0.11700000000000001</v>
      </c>
      <c r="Z55">
        <v>0.85499999999999998</v>
      </c>
      <c r="AA55">
        <v>9</v>
      </c>
      <c r="AB55">
        <v>10</v>
      </c>
      <c r="AC55" s="8">
        <f t="shared" si="2"/>
        <v>9.4049999999999994</v>
      </c>
    </row>
    <row r="56" spans="11:29" x14ac:dyDescent="0.25">
      <c r="K56" t="s">
        <v>119</v>
      </c>
      <c r="L56">
        <v>0</v>
      </c>
      <c r="M56">
        <v>0.05</v>
      </c>
      <c r="N56">
        <v>-2E-3</v>
      </c>
      <c r="O56">
        <v>0.186</v>
      </c>
      <c r="P56">
        <v>-1.075</v>
      </c>
      <c r="Q56">
        <v>-8</v>
      </c>
      <c r="R56">
        <v>12</v>
      </c>
      <c r="S56" s="8">
        <f t="shared" si="1"/>
        <v>-12.899999999999999</v>
      </c>
      <c r="U56" t="s">
        <v>140</v>
      </c>
      <c r="V56">
        <v>0</v>
      </c>
      <c r="W56">
        <v>0.05</v>
      </c>
      <c r="X56">
        <v>-4.0000000000000001E-3</v>
      </c>
      <c r="Y56">
        <v>0.24</v>
      </c>
      <c r="Z56">
        <v>-1.667</v>
      </c>
      <c r="AA56">
        <v>-13</v>
      </c>
      <c r="AB56">
        <v>9</v>
      </c>
      <c r="AC56" s="8">
        <f t="shared" si="2"/>
        <v>-18.337</v>
      </c>
    </row>
    <row r="57" spans="11:29" x14ac:dyDescent="0.25">
      <c r="K57" t="s">
        <v>71</v>
      </c>
      <c r="L57">
        <v>0</v>
      </c>
      <c r="M57">
        <v>0.05</v>
      </c>
      <c r="N57">
        <v>-0.01</v>
      </c>
      <c r="O57">
        <v>0.47</v>
      </c>
      <c r="P57">
        <v>-2.0209999999999999</v>
      </c>
      <c r="Q57">
        <v>-21</v>
      </c>
      <c r="R57">
        <v>11</v>
      </c>
      <c r="S57" s="8">
        <f t="shared" si="1"/>
        <v>-24.251999999999999</v>
      </c>
      <c r="U57" t="s">
        <v>99</v>
      </c>
      <c r="V57">
        <v>1</v>
      </c>
      <c r="W57">
        <v>0.05</v>
      </c>
      <c r="X57">
        <v>-7.0000000000000001E-3</v>
      </c>
      <c r="Y57">
        <v>0.29199999999999998</v>
      </c>
      <c r="Z57">
        <v>-2.4460000000000002</v>
      </c>
      <c r="AA57">
        <v>-28</v>
      </c>
      <c r="AB57">
        <v>11</v>
      </c>
      <c r="AC57" s="8">
        <f t="shared" si="2"/>
        <v>-26.906000000000002</v>
      </c>
    </row>
    <row r="58" spans="11:29" x14ac:dyDescent="0.25">
      <c r="U58" t="s">
        <v>125</v>
      </c>
      <c r="V58">
        <v>1</v>
      </c>
      <c r="W58">
        <v>0.05</v>
      </c>
      <c r="X58">
        <v>-0.01</v>
      </c>
      <c r="Y58">
        <v>0.34100000000000003</v>
      </c>
      <c r="Z58">
        <v>-2.8380000000000001</v>
      </c>
      <c r="AA58">
        <v>-35</v>
      </c>
      <c r="AB58">
        <v>11</v>
      </c>
      <c r="AC58" s="8">
        <f t="shared" si="2"/>
        <v>-31.218</v>
      </c>
    </row>
    <row r="59" spans="11:29" x14ac:dyDescent="0.25">
      <c r="U59" t="s">
        <v>126</v>
      </c>
      <c r="V59">
        <v>1</v>
      </c>
      <c r="W59">
        <v>0.05</v>
      </c>
      <c r="X59">
        <v>-6.0000000000000001E-3</v>
      </c>
      <c r="Y59">
        <v>0.222</v>
      </c>
      <c r="Z59">
        <v>-2.8180000000000001</v>
      </c>
      <c r="AA59">
        <v>-27</v>
      </c>
      <c r="AB59">
        <v>11</v>
      </c>
      <c r="AC59" s="8">
        <f t="shared" si="2"/>
        <v>-30.998000000000001</v>
      </c>
    </row>
    <row r="60" spans="11:29" x14ac:dyDescent="0.25">
      <c r="U60" t="s">
        <v>127</v>
      </c>
      <c r="V60">
        <v>1</v>
      </c>
      <c r="W60">
        <v>0.05</v>
      </c>
      <c r="X60">
        <v>-1.0999999999999999E-2</v>
      </c>
      <c r="Y60">
        <v>0.248</v>
      </c>
      <c r="Z60">
        <v>-4.4349999999999996</v>
      </c>
      <c r="AA60">
        <v>-29</v>
      </c>
      <c r="AB60">
        <v>11</v>
      </c>
      <c r="AC60" s="8">
        <f t="shared" si="2"/>
        <v>-48.784999999999997</v>
      </c>
    </row>
    <row r="61" spans="11:29" x14ac:dyDescent="0.25">
      <c r="U61" t="s">
        <v>141</v>
      </c>
      <c r="V61">
        <v>0</v>
      </c>
      <c r="W61">
        <v>0.05</v>
      </c>
      <c r="X61">
        <v>1.6E-2</v>
      </c>
      <c r="Y61">
        <v>0.29199999999999998</v>
      </c>
      <c r="Z61">
        <v>5.4290000000000003</v>
      </c>
      <c r="AA61">
        <v>15</v>
      </c>
      <c r="AB61">
        <v>10</v>
      </c>
      <c r="AC61" s="8">
        <f t="shared" si="2"/>
        <v>59.719000000000001</v>
      </c>
    </row>
    <row r="62" spans="11:29" x14ac:dyDescent="0.25">
      <c r="U62" t="s">
        <v>128</v>
      </c>
      <c r="V62">
        <v>1</v>
      </c>
      <c r="W62">
        <v>0.05</v>
      </c>
      <c r="X62">
        <v>-5.0000000000000001E-3</v>
      </c>
      <c r="Y62">
        <v>0.113</v>
      </c>
      <c r="Z62">
        <v>-4.4249999999999998</v>
      </c>
      <c r="AA62">
        <v>-31</v>
      </c>
      <c r="AB62">
        <v>11</v>
      </c>
      <c r="AC62" s="8">
        <f t="shared" si="2"/>
        <v>-48.674999999999997</v>
      </c>
    </row>
    <row r="63" spans="11:29" x14ac:dyDescent="0.25">
      <c r="U63" t="s">
        <v>142</v>
      </c>
      <c r="V63">
        <v>0</v>
      </c>
      <c r="W63">
        <v>0.05</v>
      </c>
      <c r="X63">
        <v>-2.1999999999999999E-2</v>
      </c>
      <c r="Y63">
        <v>0.29799999999999999</v>
      </c>
      <c r="Z63">
        <v>-7.2539999999999996</v>
      </c>
      <c r="AA63">
        <v>-19</v>
      </c>
      <c r="AB63">
        <v>11</v>
      </c>
      <c r="AC63" s="8">
        <f t="shared" si="2"/>
        <v>-79.793999999999997</v>
      </c>
    </row>
    <row r="64" spans="11:29" x14ac:dyDescent="0.25">
      <c r="U64" t="s">
        <v>65</v>
      </c>
      <c r="V64">
        <v>0</v>
      </c>
      <c r="W64">
        <v>0.05</v>
      </c>
      <c r="X64">
        <v>-7.0000000000000001E-3</v>
      </c>
      <c r="Y64">
        <v>0.497</v>
      </c>
      <c r="Z64">
        <v>-1.4750000000000001</v>
      </c>
      <c r="AA64">
        <v>-11</v>
      </c>
      <c r="AB64">
        <v>11</v>
      </c>
      <c r="AC64" s="8">
        <f t="shared" si="2"/>
        <v>-16.225000000000001</v>
      </c>
    </row>
    <row r="65" spans="21:29" x14ac:dyDescent="0.25">
      <c r="U65" t="s">
        <v>143</v>
      </c>
      <c r="V65">
        <v>1</v>
      </c>
      <c r="W65">
        <v>0.05</v>
      </c>
      <c r="X65">
        <v>-1.7000000000000001E-2</v>
      </c>
      <c r="Y65">
        <v>0.46899999999999997</v>
      </c>
      <c r="Z65">
        <v>-3.6579999999999999</v>
      </c>
      <c r="AA65">
        <v>-28</v>
      </c>
      <c r="AB65">
        <v>10</v>
      </c>
      <c r="AC65" s="8">
        <f t="shared" si="2"/>
        <v>-40.238</v>
      </c>
    </row>
    <row r="66" spans="21:29" x14ac:dyDescent="0.25">
      <c r="U66" t="s">
        <v>66</v>
      </c>
      <c r="V66">
        <v>0</v>
      </c>
      <c r="W66">
        <v>0.05</v>
      </c>
      <c r="X66">
        <v>-0.01</v>
      </c>
      <c r="Y66">
        <v>0.438</v>
      </c>
      <c r="Z66">
        <v>-2.2829999999999999</v>
      </c>
      <c r="AA66">
        <v>-24</v>
      </c>
      <c r="AB66">
        <v>11</v>
      </c>
      <c r="AC66" s="8">
        <f t="shared" si="2"/>
        <v>-25.113</v>
      </c>
    </row>
    <row r="67" spans="21:29" x14ac:dyDescent="0.25">
      <c r="U67" t="s">
        <v>67</v>
      </c>
      <c r="V67">
        <v>0</v>
      </c>
      <c r="W67">
        <v>0.05</v>
      </c>
      <c r="X67">
        <v>-4.0000000000000001E-3</v>
      </c>
      <c r="Y67">
        <v>0.44400000000000001</v>
      </c>
      <c r="Z67">
        <v>-0.93899999999999995</v>
      </c>
      <c r="AA67">
        <v>-13</v>
      </c>
      <c r="AB67">
        <v>11</v>
      </c>
      <c r="AC67" s="8">
        <f t="shared" si="2"/>
        <v>-10.328999999999999</v>
      </c>
    </row>
    <row r="68" spans="21:29" x14ac:dyDescent="0.25">
      <c r="U68" t="s">
        <v>69</v>
      </c>
      <c r="V68">
        <v>0</v>
      </c>
      <c r="W68">
        <v>0.05</v>
      </c>
      <c r="X68">
        <v>2E-3</v>
      </c>
      <c r="Y68">
        <v>0.26500000000000001</v>
      </c>
      <c r="Z68">
        <v>0.86199999999999999</v>
      </c>
      <c r="AA68">
        <v>7</v>
      </c>
      <c r="AB68">
        <v>11</v>
      </c>
      <c r="AC68" s="8">
        <f t="shared" ref="AC68:AC72" si="3">+Z68*11</f>
        <v>9.4819999999999993</v>
      </c>
    </row>
    <row r="69" spans="21:29" x14ac:dyDescent="0.25">
      <c r="U69" t="s">
        <v>72</v>
      </c>
      <c r="V69">
        <v>1</v>
      </c>
      <c r="W69">
        <v>0.05</v>
      </c>
      <c r="X69">
        <v>-8.9999999999999993E-3</v>
      </c>
      <c r="Y69">
        <v>0.34699999999999998</v>
      </c>
      <c r="Z69">
        <v>-2.5</v>
      </c>
      <c r="AA69">
        <v>-33</v>
      </c>
      <c r="AB69">
        <v>10</v>
      </c>
      <c r="AC69" s="8">
        <f t="shared" si="3"/>
        <v>-27.5</v>
      </c>
    </row>
    <row r="70" spans="21:29" x14ac:dyDescent="0.25">
      <c r="U70" t="s">
        <v>129</v>
      </c>
      <c r="V70">
        <v>1</v>
      </c>
      <c r="W70">
        <v>0.05</v>
      </c>
      <c r="X70">
        <v>-8.9999999999999993E-3</v>
      </c>
      <c r="Y70">
        <v>0.32800000000000001</v>
      </c>
      <c r="Z70">
        <v>-2.8180000000000001</v>
      </c>
      <c r="AA70">
        <v>-27</v>
      </c>
      <c r="AB70">
        <v>11</v>
      </c>
      <c r="AC70" s="8">
        <f t="shared" si="3"/>
        <v>-30.998000000000001</v>
      </c>
    </row>
    <row r="71" spans="21:29" x14ac:dyDescent="0.25">
      <c r="U71" t="s">
        <v>73</v>
      </c>
      <c r="V71">
        <v>0</v>
      </c>
      <c r="W71">
        <v>0.05</v>
      </c>
      <c r="X71">
        <v>-0.01</v>
      </c>
      <c r="Y71">
        <v>0.434</v>
      </c>
      <c r="Z71">
        <v>-2.419</v>
      </c>
      <c r="AA71">
        <v>-18</v>
      </c>
      <c r="AB71">
        <v>11</v>
      </c>
      <c r="AC71" s="8">
        <f t="shared" si="3"/>
        <v>-26.609000000000002</v>
      </c>
    </row>
    <row r="72" spans="21:29" x14ac:dyDescent="0.25">
      <c r="U72" t="s">
        <v>130</v>
      </c>
      <c r="V72">
        <v>0</v>
      </c>
      <c r="W72">
        <v>0.05</v>
      </c>
      <c r="X72">
        <v>0</v>
      </c>
      <c r="Y72">
        <v>0.38700000000000001</v>
      </c>
      <c r="Z72">
        <v>0.129</v>
      </c>
      <c r="AA72">
        <v>2</v>
      </c>
      <c r="AB72">
        <v>10</v>
      </c>
      <c r="AC72" s="8">
        <f t="shared" si="3"/>
        <v>1.419</v>
      </c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topLeftCell="AG1" zoomScale="70" zoomScaleNormal="70" workbookViewId="0">
      <selection activeCell="AW3" sqref="AW3"/>
    </sheetView>
  </sheetViews>
  <sheetFormatPr defaultRowHeight="15" x14ac:dyDescent="0.25"/>
  <cols>
    <col min="1" max="1" width="10.5703125" customWidth="1"/>
    <col min="11" max="11" width="10.7109375" customWidth="1"/>
    <col min="41" max="41" width="12.42578125" customWidth="1"/>
    <col min="51" max="51" width="26.42578125" customWidth="1"/>
    <col min="52" max="52" width="13" customWidth="1"/>
    <col min="53" max="53" width="12.85546875" customWidth="1"/>
    <col min="54" max="54" width="13.28515625" customWidth="1"/>
  </cols>
  <sheetData>
    <row r="1" spans="1:56" x14ac:dyDescent="0.25">
      <c r="A1" s="19" t="s">
        <v>217</v>
      </c>
      <c r="B1" s="19"/>
      <c r="C1" s="19"/>
      <c r="D1" s="19"/>
      <c r="E1" s="19"/>
      <c r="F1" s="19"/>
      <c r="G1" s="19"/>
      <c r="H1" s="19"/>
      <c r="I1" s="19"/>
      <c r="K1" s="23" t="s">
        <v>218</v>
      </c>
      <c r="L1" s="23"/>
      <c r="M1" s="23"/>
      <c r="N1" s="23"/>
      <c r="O1" s="23"/>
      <c r="P1" s="23"/>
      <c r="Q1" s="23"/>
      <c r="R1" s="23"/>
      <c r="S1" s="23"/>
      <c r="U1" s="23" t="s">
        <v>219</v>
      </c>
      <c r="V1" s="23"/>
      <c r="W1" s="23"/>
      <c r="X1" s="23"/>
      <c r="Y1" s="23"/>
      <c r="Z1" s="23"/>
      <c r="AA1" s="23"/>
      <c r="AB1" s="23"/>
      <c r="AC1" s="23"/>
      <c r="AD1" s="15"/>
      <c r="AE1" s="23" t="s">
        <v>220</v>
      </c>
      <c r="AF1" s="23"/>
      <c r="AG1" s="23"/>
      <c r="AH1" s="23"/>
      <c r="AI1" s="23"/>
      <c r="AJ1" s="23"/>
      <c r="AK1" s="23"/>
      <c r="AL1" s="23"/>
      <c r="AM1" s="23"/>
      <c r="AN1" s="15"/>
      <c r="AO1" s="23" t="s">
        <v>221</v>
      </c>
      <c r="AP1" s="23"/>
      <c r="AQ1" s="23"/>
      <c r="AR1" s="23"/>
      <c r="AS1" s="23"/>
      <c r="AT1" s="23"/>
      <c r="AU1" s="23"/>
      <c r="AV1" s="23"/>
      <c r="AW1" s="23"/>
    </row>
    <row r="2" spans="1:56" ht="15.75" thickBot="1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78</v>
      </c>
      <c r="I2" s="1" t="s">
        <v>79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P2" t="s">
        <v>5</v>
      </c>
      <c r="Q2" t="s">
        <v>6</v>
      </c>
      <c r="R2" t="s">
        <v>78</v>
      </c>
      <c r="S2" s="1" t="s">
        <v>79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78</v>
      </c>
      <c r="AC2" s="1" t="s">
        <v>79</v>
      </c>
      <c r="AD2" s="16"/>
      <c r="AE2" t="s">
        <v>0</v>
      </c>
      <c r="AF2" t="s">
        <v>1</v>
      </c>
      <c r="AG2" t="s">
        <v>2</v>
      </c>
      <c r="AH2" t="s">
        <v>3</v>
      </c>
      <c r="AI2" t="s">
        <v>4</v>
      </c>
      <c r="AJ2" t="s">
        <v>5</v>
      </c>
      <c r="AK2" t="s">
        <v>6</v>
      </c>
      <c r="AL2" t="s">
        <v>78</v>
      </c>
      <c r="AM2" s="1" t="s">
        <v>79</v>
      </c>
      <c r="AN2" s="16"/>
      <c r="AO2" t="s">
        <v>0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V2" t="s">
        <v>78</v>
      </c>
      <c r="AW2" s="1" t="s">
        <v>79</v>
      </c>
      <c r="AY2" s="5" t="s">
        <v>87</v>
      </c>
      <c r="AZ2" s="5" t="s">
        <v>195</v>
      </c>
      <c r="BA2" s="5" t="s">
        <v>196</v>
      </c>
      <c r="BB2" s="5" t="s">
        <v>200</v>
      </c>
      <c r="BC2" s="17" t="s">
        <v>201</v>
      </c>
      <c r="BD2" s="17" t="s">
        <v>202</v>
      </c>
    </row>
    <row r="3" spans="1:56" x14ac:dyDescent="0.25">
      <c r="A3" t="str">
        <f>+no3_precip_year!A3</f>
        <v>CH0002R</v>
      </c>
      <c r="B3">
        <f>+no3_precip_year!B3</f>
        <v>1</v>
      </c>
      <c r="C3">
        <f>+no3_precip_year!C3</f>
        <v>0.05</v>
      </c>
      <c r="D3">
        <f>+no3_precip_year!D3</f>
        <v>-4.0000000000000001E-3</v>
      </c>
      <c r="E3">
        <f>+no3_precip_year!E3</f>
        <v>0.32400000000000001</v>
      </c>
      <c r="F3">
        <f>+no3_precip_year!F3</f>
        <v>-1.1519999999999999</v>
      </c>
      <c r="G3">
        <f>+no3_precip_year!G3</f>
        <v>-114</v>
      </c>
      <c r="H3">
        <f>+no3_precip_year!H3</f>
        <v>23</v>
      </c>
      <c r="I3">
        <f>+no3_precip_year!I3</f>
        <v>-26.495999999999999</v>
      </c>
      <c r="K3" t="s">
        <v>10</v>
      </c>
      <c r="L3">
        <v>1</v>
      </c>
      <c r="M3" s="24">
        <v>0.05</v>
      </c>
      <c r="N3">
        <v>-7.0000000000000001E-3</v>
      </c>
      <c r="O3" s="25">
        <v>0.42099999999999999</v>
      </c>
      <c r="P3">
        <v>-1.5880000000000001</v>
      </c>
      <c r="Q3" s="8">
        <v>-83</v>
      </c>
      <c r="R3">
        <v>23</v>
      </c>
      <c r="S3" s="8">
        <f t="shared" ref="S3:S43" si="0">+P3*23</f>
        <v>-36.524000000000001</v>
      </c>
      <c r="U3" t="s">
        <v>10</v>
      </c>
      <c r="V3" s="2">
        <v>1</v>
      </c>
      <c r="W3" s="25">
        <v>0.05</v>
      </c>
      <c r="X3">
        <v>-6.0000000000000001E-3</v>
      </c>
      <c r="Y3" s="25">
        <v>0.40699999999999997</v>
      </c>
      <c r="Z3">
        <v>-1.36</v>
      </c>
      <c r="AA3" s="8">
        <v>-113</v>
      </c>
      <c r="AB3">
        <v>23</v>
      </c>
      <c r="AC3" s="8">
        <f t="shared" ref="AC3:AC43" si="1">+Z3*23</f>
        <v>-31.28</v>
      </c>
      <c r="AE3" s="2" t="s">
        <v>10</v>
      </c>
      <c r="AF3" s="2">
        <v>0</v>
      </c>
      <c r="AG3" s="25">
        <v>0.05</v>
      </c>
      <c r="AH3">
        <v>-2E-3</v>
      </c>
      <c r="AI3" s="8">
        <v>0.252</v>
      </c>
      <c r="AJ3">
        <v>-0.86599999999999999</v>
      </c>
      <c r="AK3" s="8">
        <v>-62</v>
      </c>
      <c r="AL3">
        <v>23</v>
      </c>
      <c r="AM3" s="8">
        <f t="shared" ref="AM3:AM43" si="2">+AJ3*23</f>
        <v>-19.917999999999999</v>
      </c>
      <c r="AO3" t="s">
        <v>10</v>
      </c>
      <c r="AP3">
        <v>0</v>
      </c>
      <c r="AQ3" s="25">
        <v>0.05</v>
      </c>
      <c r="AR3">
        <v>0</v>
      </c>
      <c r="AS3" s="8">
        <v>0.192</v>
      </c>
      <c r="AT3">
        <v>-0.11700000000000001</v>
      </c>
      <c r="AU3" s="8">
        <v>-13</v>
      </c>
      <c r="AV3">
        <v>23</v>
      </c>
      <c r="AW3" s="8">
        <f t="shared" ref="AW3:AW43" si="3">+AT3*23</f>
        <v>-2.6910000000000003</v>
      </c>
      <c r="AY3" s="2" t="s">
        <v>80</v>
      </c>
      <c r="AZ3" s="2">
        <f>+COUNTA(A3:A42)</f>
        <v>40</v>
      </c>
      <c r="BA3" s="2">
        <f>+COUNTA(K3:K43)</f>
        <v>41</v>
      </c>
      <c r="BB3" s="2">
        <f>+COUNTA(U3:U43)</f>
        <v>41</v>
      </c>
      <c r="BC3" s="2">
        <f>+COUNTA(AE3:AE43)</f>
        <v>41</v>
      </c>
      <c r="BD3" s="2">
        <f>+COUNTA(AO3:AO43)</f>
        <v>41</v>
      </c>
    </row>
    <row r="4" spans="1:56" x14ac:dyDescent="0.25">
      <c r="A4" t="str">
        <f>+no3_precip_year!A4</f>
        <v>CZ0001R</v>
      </c>
      <c r="B4">
        <f>+no3_precip_year!B4</f>
        <v>1</v>
      </c>
      <c r="C4">
        <f>+no3_precip_year!C4</f>
        <v>0.05</v>
      </c>
      <c r="D4">
        <f>+no3_precip_year!D4</f>
        <v>-8.9999999999999993E-3</v>
      </c>
      <c r="E4">
        <f>+no3_precip_year!E4</f>
        <v>0.57299999999999995</v>
      </c>
      <c r="F4">
        <f>+no3_precip_year!F4</f>
        <v>-1.532</v>
      </c>
      <c r="G4">
        <f>+no3_precip_year!G4</f>
        <v>-118</v>
      </c>
      <c r="H4">
        <f>+no3_precip_year!H4</f>
        <v>23</v>
      </c>
      <c r="I4">
        <f>+no3_precip_year!I4</f>
        <v>-35.236000000000004</v>
      </c>
      <c r="K4" t="s">
        <v>12</v>
      </c>
      <c r="L4">
        <v>1</v>
      </c>
      <c r="M4" s="24">
        <v>0.05</v>
      </c>
      <c r="N4">
        <v>-1.7000000000000001E-2</v>
      </c>
      <c r="O4" s="25">
        <v>0.79</v>
      </c>
      <c r="P4">
        <v>-2.0939999999999999</v>
      </c>
      <c r="Q4" s="8">
        <v>-84</v>
      </c>
      <c r="R4">
        <v>20</v>
      </c>
      <c r="S4" s="8">
        <f t="shared" si="0"/>
        <v>-48.161999999999999</v>
      </c>
      <c r="U4" t="s">
        <v>12</v>
      </c>
      <c r="V4">
        <v>1</v>
      </c>
      <c r="W4" s="25">
        <v>0.05</v>
      </c>
      <c r="X4">
        <v>-8.0000000000000002E-3</v>
      </c>
      <c r="Y4" s="25">
        <v>0.47099999999999997</v>
      </c>
      <c r="Z4">
        <v>-1.661</v>
      </c>
      <c r="AA4" s="8">
        <v>-82</v>
      </c>
      <c r="AB4">
        <v>21</v>
      </c>
      <c r="AC4" s="8">
        <f t="shared" si="1"/>
        <v>-38.203000000000003</v>
      </c>
      <c r="AE4" s="2" t="s">
        <v>12</v>
      </c>
      <c r="AF4" s="2">
        <v>1</v>
      </c>
      <c r="AG4" s="25">
        <v>0.05</v>
      </c>
      <c r="AH4">
        <v>-1.2E-2</v>
      </c>
      <c r="AI4" s="8">
        <v>0.59299999999999997</v>
      </c>
      <c r="AJ4">
        <v>-1.9430000000000001</v>
      </c>
      <c r="AK4" s="8">
        <v>-88</v>
      </c>
      <c r="AL4">
        <v>21</v>
      </c>
      <c r="AM4" s="8">
        <f t="shared" si="2"/>
        <v>-44.689</v>
      </c>
      <c r="AO4" t="s">
        <v>12</v>
      </c>
      <c r="AP4">
        <v>1</v>
      </c>
      <c r="AQ4" s="25">
        <v>0.05</v>
      </c>
      <c r="AR4">
        <v>-2E-3</v>
      </c>
      <c r="AS4" s="8">
        <v>0.624</v>
      </c>
      <c r="AT4">
        <v>-0.378</v>
      </c>
      <c r="AU4" s="8">
        <v>-21</v>
      </c>
      <c r="AV4">
        <v>18</v>
      </c>
      <c r="AW4" s="8">
        <f t="shared" si="3"/>
        <v>-8.6940000000000008</v>
      </c>
      <c r="AY4" s="2" t="s">
        <v>85</v>
      </c>
      <c r="AZ4" s="6">
        <f>+AVERAGE(I3:I42)</f>
        <v>-30.475000000000001</v>
      </c>
      <c r="BA4" s="6">
        <f>+AVERAGE(S3:S43)</f>
        <v>-27.39131707317074</v>
      </c>
      <c r="BB4" s="6">
        <f>+AVERAGE(AC3:AC43)</f>
        <v>-30.739780487804875</v>
      </c>
      <c r="BC4" s="6">
        <f>+AVERAGE(AM3:AM43)</f>
        <v>-34.071975609756102</v>
      </c>
      <c r="BD4" s="6">
        <f>+AVERAGE(AW3:AW43)</f>
        <v>-20.518804878048783</v>
      </c>
    </row>
    <row r="5" spans="1:56" x14ac:dyDescent="0.25">
      <c r="A5" t="str">
        <f>+no3_precip_year!A5</f>
        <v>CZ0003R</v>
      </c>
      <c r="B5">
        <f>+no3_precip_year!B5</f>
        <v>1</v>
      </c>
      <c r="C5">
        <f>+no3_precip_year!C5</f>
        <v>0.05</v>
      </c>
      <c r="D5">
        <f>+no3_precip_year!D5</f>
        <v>-1.4E-2</v>
      </c>
      <c r="E5">
        <f>+no3_precip_year!E5</f>
        <v>0.65100000000000002</v>
      </c>
      <c r="F5">
        <f>+no3_precip_year!F5</f>
        <v>-2.1509999999999998</v>
      </c>
      <c r="G5">
        <f>+no3_precip_year!G5</f>
        <v>-174</v>
      </c>
      <c r="H5">
        <f>+no3_precip_year!H5</f>
        <v>23</v>
      </c>
      <c r="I5">
        <f>+no3_precip_year!I5</f>
        <v>-49.472999999999999</v>
      </c>
      <c r="K5" t="s">
        <v>13</v>
      </c>
      <c r="L5">
        <v>1</v>
      </c>
      <c r="M5" s="24">
        <v>0.05</v>
      </c>
      <c r="N5">
        <v>-2.4E-2</v>
      </c>
      <c r="O5" s="25">
        <v>0.92400000000000004</v>
      </c>
      <c r="P5">
        <v>-2.6360000000000001</v>
      </c>
      <c r="Q5" s="8">
        <v>-147</v>
      </c>
      <c r="R5">
        <v>23</v>
      </c>
      <c r="S5" s="8">
        <f t="shared" si="0"/>
        <v>-60.628</v>
      </c>
      <c r="U5" t="s">
        <v>13</v>
      </c>
      <c r="V5">
        <v>1</v>
      </c>
      <c r="W5" s="25">
        <v>0.05</v>
      </c>
      <c r="X5">
        <v>-1.0999999999999999E-2</v>
      </c>
      <c r="Y5" s="25">
        <v>0.52600000000000002</v>
      </c>
      <c r="Z5">
        <v>-2.024</v>
      </c>
      <c r="AA5" s="8">
        <v>-127</v>
      </c>
      <c r="AB5">
        <v>23</v>
      </c>
      <c r="AC5" s="8">
        <f t="shared" si="1"/>
        <v>-46.552</v>
      </c>
      <c r="AE5" t="s">
        <v>13</v>
      </c>
      <c r="AF5">
        <v>1</v>
      </c>
      <c r="AG5" s="25">
        <v>0.05</v>
      </c>
      <c r="AH5">
        <v>-1.2E-2</v>
      </c>
      <c r="AI5" s="8">
        <v>0.60499999999999998</v>
      </c>
      <c r="AJ5">
        <v>-1.966</v>
      </c>
      <c r="AK5" s="8">
        <v>-107</v>
      </c>
      <c r="AL5">
        <v>22</v>
      </c>
      <c r="AM5" s="8">
        <f t="shared" si="2"/>
        <v>-45.217999999999996</v>
      </c>
      <c r="AO5" t="s">
        <v>13</v>
      </c>
      <c r="AP5">
        <v>0</v>
      </c>
      <c r="AQ5" s="25">
        <v>0.05</v>
      </c>
      <c r="AR5">
        <v>-7.0000000000000001E-3</v>
      </c>
      <c r="AS5" s="8">
        <v>0.58399999999999996</v>
      </c>
      <c r="AT5">
        <v>-1.278</v>
      </c>
      <c r="AU5" s="8">
        <v>-53</v>
      </c>
      <c r="AV5">
        <v>22</v>
      </c>
      <c r="AW5" s="8">
        <f t="shared" si="3"/>
        <v>-29.394000000000002</v>
      </c>
      <c r="AY5" s="2" t="s">
        <v>86</v>
      </c>
      <c r="AZ5" s="7">
        <f>+STDEV(I3:I42)</f>
        <v>17.444798766394531</v>
      </c>
      <c r="BA5" s="7">
        <f>+STDEV(S3:S43)</f>
        <v>18.132210417429835</v>
      </c>
      <c r="BB5" s="7">
        <f>+STDEV(S3:S43)</f>
        <v>18.132210417429835</v>
      </c>
      <c r="BC5" s="7">
        <f>+STDEV(AM3:AM43)</f>
        <v>16.665073638432869</v>
      </c>
      <c r="BD5" s="7">
        <f>+STDEV(AW3:AW43)</f>
        <v>20.722622956830911</v>
      </c>
    </row>
    <row r="6" spans="1:56" x14ac:dyDescent="0.25">
      <c r="A6" t="str">
        <f>+no3_precip_year!A6</f>
        <v>DE0001R</v>
      </c>
      <c r="B6">
        <f>+no3_precip_year!B6</f>
        <v>1</v>
      </c>
      <c r="C6">
        <f>+no3_precip_year!C6</f>
        <v>0.05</v>
      </c>
      <c r="D6">
        <f>+no3_precip_year!D6</f>
        <v>-1.2999999999999999E-2</v>
      </c>
      <c r="E6">
        <f>+no3_precip_year!E6</f>
        <v>0.67300000000000004</v>
      </c>
      <c r="F6">
        <f>+no3_precip_year!F6</f>
        <v>-1.98</v>
      </c>
      <c r="G6">
        <f>+no3_precip_year!G6</f>
        <v>-159</v>
      </c>
      <c r="H6">
        <f>+no3_precip_year!H6</f>
        <v>23</v>
      </c>
      <c r="I6">
        <f>+no3_precip_year!I6</f>
        <v>-45.54</v>
      </c>
      <c r="K6" t="s">
        <v>14</v>
      </c>
      <c r="L6">
        <v>0</v>
      </c>
      <c r="M6" s="24">
        <v>0.05</v>
      </c>
      <c r="N6">
        <v>-1.2E-2</v>
      </c>
      <c r="O6" s="25">
        <v>0.873</v>
      </c>
      <c r="P6">
        <v>-1.3680000000000001</v>
      </c>
      <c r="Q6" s="8">
        <v>-64</v>
      </c>
      <c r="R6">
        <v>21</v>
      </c>
      <c r="S6" s="8">
        <f t="shared" si="0"/>
        <v>-31.464000000000002</v>
      </c>
      <c r="U6" t="s">
        <v>14</v>
      </c>
      <c r="V6">
        <v>1</v>
      </c>
      <c r="W6" s="25">
        <v>0.05</v>
      </c>
      <c r="X6">
        <v>-1.9E-2</v>
      </c>
      <c r="Y6" s="25">
        <v>0.75900000000000001</v>
      </c>
      <c r="Z6">
        <v>-2.5569999999999999</v>
      </c>
      <c r="AA6" s="8">
        <v>-124</v>
      </c>
      <c r="AB6">
        <v>21</v>
      </c>
      <c r="AC6" s="8">
        <f t="shared" si="1"/>
        <v>-58.811</v>
      </c>
      <c r="AE6" t="s">
        <v>14</v>
      </c>
      <c r="AF6">
        <v>1</v>
      </c>
      <c r="AG6" s="25">
        <v>0.05</v>
      </c>
      <c r="AH6">
        <v>-0.01</v>
      </c>
      <c r="AI6" s="8">
        <v>0.55900000000000005</v>
      </c>
      <c r="AJ6">
        <v>-1.746</v>
      </c>
      <c r="AK6" s="8">
        <v>-74</v>
      </c>
      <c r="AL6">
        <v>21</v>
      </c>
      <c r="AM6" s="8">
        <f t="shared" si="2"/>
        <v>-40.158000000000001</v>
      </c>
      <c r="AO6" t="s">
        <v>14</v>
      </c>
      <c r="AP6">
        <v>1</v>
      </c>
      <c r="AQ6" s="25">
        <v>0.05</v>
      </c>
      <c r="AR6">
        <v>-7.0000000000000001E-3</v>
      </c>
      <c r="AS6" s="8">
        <v>0.60099999999999998</v>
      </c>
      <c r="AT6">
        <v>-1.198</v>
      </c>
      <c r="AU6" s="8">
        <v>-72</v>
      </c>
      <c r="AV6">
        <v>21</v>
      </c>
      <c r="AW6" s="8">
        <f t="shared" si="3"/>
        <v>-27.553999999999998</v>
      </c>
      <c r="AY6" s="2" t="s">
        <v>84</v>
      </c>
      <c r="AZ6" s="3">
        <f>+AVERAGE(D3:D42)</f>
        <v>-6.5500000000000029E-3</v>
      </c>
      <c r="BA6" s="3">
        <f>+AVERAGE(N3:N43)</f>
        <v>-8.0487804878048817E-3</v>
      </c>
      <c r="BB6" s="3">
        <f>+AVERAGE(X3:X43)</f>
        <v>-7.0975609756097581E-3</v>
      </c>
      <c r="BC6" s="3">
        <f>+AVERAGE(AH3:AH43)</f>
        <v>-6.0975609756097589E-3</v>
      </c>
      <c r="BD6" s="3">
        <f>+AVERAGE(AR3:AR43)</f>
        <v>-4.9024390243902457E-3</v>
      </c>
    </row>
    <row r="7" spans="1:56" x14ac:dyDescent="0.25">
      <c r="A7" t="str">
        <f>+no3_precip_year!A7</f>
        <v>DE0002R</v>
      </c>
      <c r="B7">
        <f>+no3_precip_year!B7</f>
        <v>1</v>
      </c>
      <c r="C7">
        <f>+no3_precip_year!C7</f>
        <v>0.05</v>
      </c>
      <c r="D7">
        <f>+no3_precip_year!D7</f>
        <v>-1.4999999999999999E-2</v>
      </c>
      <c r="E7">
        <f>+no3_precip_year!E7</f>
        <v>0.70499999999999996</v>
      </c>
      <c r="F7">
        <f>+no3_precip_year!F7</f>
        <v>-2.1</v>
      </c>
      <c r="G7">
        <f>+no3_precip_year!G7</f>
        <v>-163</v>
      </c>
      <c r="H7">
        <f>+no3_precip_year!H7</f>
        <v>23</v>
      </c>
      <c r="I7">
        <f>+no3_precip_year!I7</f>
        <v>-48.300000000000004</v>
      </c>
      <c r="K7" t="s">
        <v>15</v>
      </c>
      <c r="L7">
        <v>0</v>
      </c>
      <c r="M7" s="24">
        <v>0.05</v>
      </c>
      <c r="N7">
        <v>-1.2999999999999999E-2</v>
      </c>
      <c r="O7" s="25">
        <v>0.91800000000000004</v>
      </c>
      <c r="P7">
        <v>-1.411</v>
      </c>
      <c r="Q7" s="8">
        <v>-48</v>
      </c>
      <c r="R7">
        <v>20</v>
      </c>
      <c r="S7" s="8">
        <f t="shared" si="0"/>
        <v>-32.453000000000003</v>
      </c>
      <c r="U7" t="s">
        <v>15</v>
      </c>
      <c r="V7">
        <v>1</v>
      </c>
      <c r="W7" s="25">
        <v>0.05</v>
      </c>
      <c r="X7">
        <v>-1.6E-2</v>
      </c>
      <c r="Y7" s="25">
        <v>0.71299999999999997</v>
      </c>
      <c r="Z7">
        <v>-2.2999999999999998</v>
      </c>
      <c r="AA7" s="8">
        <v>-101</v>
      </c>
      <c r="AB7">
        <v>19</v>
      </c>
      <c r="AC7" s="8">
        <f t="shared" si="1"/>
        <v>-52.9</v>
      </c>
      <c r="AE7" t="s">
        <v>15</v>
      </c>
      <c r="AF7">
        <v>1</v>
      </c>
      <c r="AG7" s="25">
        <v>0.05</v>
      </c>
      <c r="AH7">
        <v>-1.6E-2</v>
      </c>
      <c r="AI7" s="8">
        <v>0.65200000000000002</v>
      </c>
      <c r="AJ7">
        <v>-2.4569999999999999</v>
      </c>
      <c r="AK7" s="8">
        <v>-77</v>
      </c>
      <c r="AL7">
        <v>18</v>
      </c>
      <c r="AM7" s="8">
        <f t="shared" si="2"/>
        <v>-56.510999999999996</v>
      </c>
      <c r="AO7" t="s">
        <v>15</v>
      </c>
      <c r="AP7">
        <v>1</v>
      </c>
      <c r="AQ7" s="25">
        <v>0.05</v>
      </c>
      <c r="AR7">
        <v>-8.9999999999999993E-3</v>
      </c>
      <c r="AS7" s="8">
        <v>0.59699999999999998</v>
      </c>
      <c r="AT7">
        <v>-1.484</v>
      </c>
      <c r="AU7" s="8">
        <v>-64</v>
      </c>
      <c r="AV7">
        <v>20</v>
      </c>
      <c r="AW7" s="8">
        <f t="shared" si="3"/>
        <v>-34.131999999999998</v>
      </c>
      <c r="AY7" s="2"/>
      <c r="AZ7" s="2"/>
      <c r="BA7" s="2"/>
      <c r="BB7" s="2"/>
      <c r="BC7" s="2"/>
      <c r="BD7" s="2"/>
    </row>
    <row r="8" spans="1:56" x14ac:dyDescent="0.25">
      <c r="A8" t="str">
        <f>+no3_precip_year!A8</f>
        <v>DE0003R</v>
      </c>
      <c r="B8">
        <f>+no3_precip_year!B8</f>
        <v>1</v>
      </c>
      <c r="C8">
        <f>+no3_precip_year!C8</f>
        <v>0.05</v>
      </c>
      <c r="D8">
        <f>+no3_precip_year!D8</f>
        <v>-6.0000000000000001E-3</v>
      </c>
      <c r="E8">
        <f>+no3_precip_year!E8</f>
        <v>0.38200000000000001</v>
      </c>
      <c r="F8">
        <f>+no3_precip_year!F8</f>
        <v>-1.609</v>
      </c>
      <c r="G8">
        <f>+no3_precip_year!G8</f>
        <v>-121</v>
      </c>
      <c r="H8">
        <f>+no3_precip_year!H8</f>
        <v>21</v>
      </c>
      <c r="I8">
        <f>+no3_precip_year!I8</f>
        <v>-37.006999999999998</v>
      </c>
      <c r="K8" t="s">
        <v>16</v>
      </c>
      <c r="L8">
        <v>1</v>
      </c>
      <c r="M8" s="24">
        <v>0.05</v>
      </c>
      <c r="N8">
        <v>-0.01</v>
      </c>
      <c r="O8" s="25">
        <v>0.51900000000000002</v>
      </c>
      <c r="P8">
        <v>-1.9330000000000001</v>
      </c>
      <c r="Q8" s="8">
        <v>-107</v>
      </c>
      <c r="R8">
        <v>22</v>
      </c>
      <c r="S8" s="8">
        <f t="shared" si="0"/>
        <v>-44.459000000000003</v>
      </c>
      <c r="U8" t="s">
        <v>16</v>
      </c>
      <c r="V8">
        <v>1</v>
      </c>
      <c r="W8" s="25">
        <v>0.05</v>
      </c>
      <c r="X8">
        <v>-8.0000000000000002E-3</v>
      </c>
      <c r="Y8" s="25">
        <v>0.443</v>
      </c>
      <c r="Z8">
        <v>-1.907</v>
      </c>
      <c r="AA8" s="8">
        <v>-114</v>
      </c>
      <c r="AB8">
        <v>21</v>
      </c>
      <c r="AC8" s="8">
        <f t="shared" si="1"/>
        <v>-43.861000000000004</v>
      </c>
      <c r="AE8" t="s">
        <v>16</v>
      </c>
      <c r="AF8">
        <v>0</v>
      </c>
      <c r="AG8" s="25">
        <v>0.05</v>
      </c>
      <c r="AH8">
        <v>-4.0000000000000001E-3</v>
      </c>
      <c r="AI8" s="8">
        <v>0.29899999999999999</v>
      </c>
      <c r="AJ8">
        <v>-1.393</v>
      </c>
      <c r="AK8" s="8">
        <v>-57</v>
      </c>
      <c r="AL8">
        <v>22</v>
      </c>
      <c r="AM8" s="8">
        <f t="shared" si="2"/>
        <v>-32.039000000000001</v>
      </c>
      <c r="AO8" t="s">
        <v>16</v>
      </c>
      <c r="AP8">
        <v>0</v>
      </c>
      <c r="AQ8" s="25">
        <v>0.05</v>
      </c>
      <c r="AR8">
        <v>-2E-3</v>
      </c>
      <c r="AS8" s="8">
        <v>0.25800000000000001</v>
      </c>
      <c r="AT8">
        <v>-0.79300000000000004</v>
      </c>
      <c r="AU8" s="8">
        <v>-40</v>
      </c>
      <c r="AV8">
        <v>21</v>
      </c>
      <c r="AW8" s="8">
        <f t="shared" si="3"/>
        <v>-18.239000000000001</v>
      </c>
      <c r="AY8" s="2" t="s">
        <v>186</v>
      </c>
      <c r="AZ8" s="4">
        <f>+COUNTIFS(B3:B42,"1",D3:D42,"&lt;0")/COUNTA(A3:A42)</f>
        <v>0.75</v>
      </c>
      <c r="BA8" s="4">
        <f>+COUNTIFS(L3:L43,"1",N3:N43,"&lt;0")/COUNTA(K3:K43)</f>
        <v>0.36585365853658536</v>
      </c>
      <c r="BB8" s="4">
        <f>+COUNTIFS(V3:V43,"1",X3:X43,"&lt;0")/COUNTA(U3:U43)</f>
        <v>0.65853658536585369</v>
      </c>
      <c r="BC8" s="4">
        <f>+COUNTIFS(AF3:AF43,"1",AH3:AH43,"&lt;0")/COUNTA(AE3:AE43)</f>
        <v>0.48780487804878048</v>
      </c>
      <c r="BD8" s="4">
        <f>+COUNTIFS(AP3:AP43,"1",AR3:AR43,"&lt;0")/COUNTA(AO3:AO43)</f>
        <v>0.31707317073170732</v>
      </c>
    </row>
    <row r="9" spans="1:56" x14ac:dyDescent="0.25">
      <c r="A9" t="str">
        <f>+no3_precip_year!A9</f>
        <v>DE0004R</v>
      </c>
      <c r="B9">
        <f>+no3_precip_year!B9</f>
        <v>1</v>
      </c>
      <c r="C9">
        <f>+no3_precip_year!C9</f>
        <v>0.05</v>
      </c>
      <c r="D9">
        <f>+no3_precip_year!D9</f>
        <v>-1.0999999999999999E-2</v>
      </c>
      <c r="E9">
        <f>+no3_precip_year!E9</f>
        <v>0.48899999999999999</v>
      </c>
      <c r="F9">
        <f>+no3_precip_year!F9</f>
        <v>-2.181</v>
      </c>
      <c r="G9">
        <f>+no3_precip_year!G9</f>
        <v>-155</v>
      </c>
      <c r="H9">
        <f>+no3_precip_year!H9</f>
        <v>23</v>
      </c>
      <c r="I9">
        <f>+no3_precip_year!I9</f>
        <v>-50.163000000000004</v>
      </c>
      <c r="K9" t="s">
        <v>102</v>
      </c>
      <c r="L9">
        <v>1</v>
      </c>
      <c r="M9" s="24">
        <v>0.05</v>
      </c>
      <c r="N9">
        <v>-1.9E-2</v>
      </c>
      <c r="O9" s="25">
        <v>0.77300000000000002</v>
      </c>
      <c r="P9">
        <v>-2.4079999999999999</v>
      </c>
      <c r="Q9" s="8">
        <v>-83</v>
      </c>
      <c r="R9">
        <v>22</v>
      </c>
      <c r="S9" s="8">
        <f t="shared" si="0"/>
        <v>-55.384</v>
      </c>
      <c r="U9" t="s">
        <v>102</v>
      </c>
      <c r="V9">
        <v>1</v>
      </c>
      <c r="W9" s="25">
        <v>0.05</v>
      </c>
      <c r="X9">
        <v>-1.4999999999999999E-2</v>
      </c>
      <c r="Y9" s="25">
        <v>0.61</v>
      </c>
      <c r="Z9">
        <v>-2.4220000000000002</v>
      </c>
      <c r="AA9" s="8">
        <v>-131</v>
      </c>
      <c r="AB9">
        <v>22</v>
      </c>
      <c r="AC9" s="8">
        <f t="shared" si="1"/>
        <v>-55.706000000000003</v>
      </c>
      <c r="AE9" t="s">
        <v>102</v>
      </c>
      <c r="AF9">
        <v>1</v>
      </c>
      <c r="AG9" s="25">
        <v>0.05</v>
      </c>
      <c r="AH9">
        <v>-8.9999999999999993E-3</v>
      </c>
      <c r="AI9" s="8">
        <v>0.41699999999999998</v>
      </c>
      <c r="AJ9">
        <v>-2.25</v>
      </c>
      <c r="AK9" s="8">
        <v>-145</v>
      </c>
      <c r="AL9">
        <v>23</v>
      </c>
      <c r="AM9" s="8">
        <f t="shared" si="2"/>
        <v>-51.75</v>
      </c>
      <c r="AO9" t="s">
        <v>102</v>
      </c>
      <c r="AP9">
        <v>0</v>
      </c>
      <c r="AQ9" s="25">
        <v>0.05</v>
      </c>
      <c r="AR9">
        <v>-5.0000000000000001E-3</v>
      </c>
      <c r="AS9" s="8">
        <v>0.34399999999999997</v>
      </c>
      <c r="AT9">
        <v>-1.325</v>
      </c>
      <c r="AU9" s="8">
        <v>-68</v>
      </c>
      <c r="AV9">
        <v>23</v>
      </c>
      <c r="AW9" s="8">
        <f t="shared" si="3"/>
        <v>-30.474999999999998</v>
      </c>
      <c r="AY9" s="2" t="s">
        <v>187</v>
      </c>
      <c r="AZ9" s="4">
        <f>+COUNTIFS(B3:B42,"1",D3:D42,"&gt;0")/COUNTA(A3:A42)</f>
        <v>0</v>
      </c>
      <c r="BA9" s="4">
        <f>+COUNTIFS(L3:L43,"1",N3:N43,"&gt;0")/COUNTA(K3:K43)</f>
        <v>0</v>
      </c>
      <c r="BB9" s="4">
        <f>+COUNTIFS(V3:V43,"1",X3:X43,"&gt;0")/COUNTA(U3:U43)</f>
        <v>2.4390243902439025E-2</v>
      </c>
      <c r="BC9" s="4">
        <f>+COUNTIFS(AF3:AF43,"1",AH3:AH43,"&gt;0")/COUNTA(AE3:AE43)</f>
        <v>0</v>
      </c>
      <c r="BD9" s="4">
        <f>+COUNTIFS(AP3:AP40,"1",AR3:AR40,"&gt;0")/COUNTA(AO3:AO40)</f>
        <v>0</v>
      </c>
    </row>
    <row r="10" spans="1:56" x14ac:dyDescent="0.25">
      <c r="A10" t="str">
        <f>+no3_precip_year!A10</f>
        <v>DE0005R</v>
      </c>
      <c r="B10">
        <f>+no3_precip_year!B10</f>
        <v>1</v>
      </c>
      <c r="C10">
        <f>+no3_precip_year!C10</f>
        <v>0.05</v>
      </c>
      <c r="D10">
        <f>+no3_precip_year!D10</f>
        <v>-1.2999999999999999E-2</v>
      </c>
      <c r="E10">
        <f>+no3_precip_year!E10</f>
        <v>0.57899999999999996</v>
      </c>
      <c r="F10">
        <f>+no3_precip_year!F10</f>
        <v>-2.1779999999999999</v>
      </c>
      <c r="G10">
        <f>+no3_precip_year!G10</f>
        <v>-122</v>
      </c>
      <c r="H10">
        <f>+no3_precip_year!H10</f>
        <v>22</v>
      </c>
      <c r="I10">
        <f>+no3_precip_year!I10</f>
        <v>-50.094000000000001</v>
      </c>
      <c r="K10" t="s">
        <v>103</v>
      </c>
      <c r="L10">
        <v>1</v>
      </c>
      <c r="M10" s="24">
        <v>0.05</v>
      </c>
      <c r="N10">
        <v>-1.9E-2</v>
      </c>
      <c r="O10" s="25">
        <v>0.80900000000000005</v>
      </c>
      <c r="P10">
        <v>-2.3849999999999998</v>
      </c>
      <c r="Q10" s="8">
        <v>-90</v>
      </c>
      <c r="R10">
        <v>20</v>
      </c>
      <c r="S10" s="8">
        <f t="shared" si="0"/>
        <v>-54.854999999999997</v>
      </c>
      <c r="U10" t="s">
        <v>103</v>
      </c>
      <c r="V10">
        <v>1</v>
      </c>
      <c r="W10" s="25">
        <v>0.05</v>
      </c>
      <c r="X10">
        <v>-0.01</v>
      </c>
      <c r="Y10" s="25">
        <v>0.49099999999999999</v>
      </c>
      <c r="Z10">
        <v>-2.048</v>
      </c>
      <c r="AA10" s="8">
        <v>-116</v>
      </c>
      <c r="AB10">
        <v>20</v>
      </c>
      <c r="AC10" s="8">
        <f t="shared" si="1"/>
        <v>-47.103999999999999</v>
      </c>
      <c r="AE10" t="s">
        <v>103</v>
      </c>
      <c r="AF10">
        <v>1</v>
      </c>
      <c r="AG10" s="25">
        <v>0.05</v>
      </c>
      <c r="AH10">
        <v>-1.2E-2</v>
      </c>
      <c r="AI10" s="8">
        <v>0.54300000000000004</v>
      </c>
      <c r="AJ10">
        <v>-2.1469999999999998</v>
      </c>
      <c r="AK10" s="8">
        <v>-79</v>
      </c>
      <c r="AL10">
        <v>19</v>
      </c>
      <c r="AM10" s="8">
        <f t="shared" si="2"/>
        <v>-49.380999999999993</v>
      </c>
      <c r="AO10" t="s">
        <v>103</v>
      </c>
      <c r="AP10">
        <v>1</v>
      </c>
      <c r="AQ10" s="25">
        <v>0.05</v>
      </c>
      <c r="AR10">
        <v>-8.9999999999999993E-3</v>
      </c>
      <c r="AS10" s="8">
        <v>0.501</v>
      </c>
      <c r="AT10">
        <v>-1.702</v>
      </c>
      <c r="AU10" s="8">
        <v>-83</v>
      </c>
      <c r="AV10">
        <v>18</v>
      </c>
      <c r="AW10" s="8">
        <f t="shared" si="3"/>
        <v>-39.146000000000001</v>
      </c>
      <c r="AZ10" s="4"/>
      <c r="BA10" s="4"/>
      <c r="BB10" s="4"/>
    </row>
    <row r="11" spans="1:56" x14ac:dyDescent="0.25">
      <c r="A11" t="str">
        <f>+no3_precip_year!A11</f>
        <v>DE0007R</v>
      </c>
      <c r="B11">
        <f>+no3_precip_year!B11</f>
        <v>1</v>
      </c>
      <c r="C11">
        <f>+no3_precip_year!C11</f>
        <v>0.05</v>
      </c>
      <c r="D11">
        <f>+no3_precip_year!D11</f>
        <v>-8.9999999999999993E-3</v>
      </c>
      <c r="E11">
        <f>+no3_precip_year!E11</f>
        <v>0.60799999999999998</v>
      </c>
      <c r="F11">
        <f>+no3_precip_year!F11</f>
        <v>-1.5009999999999999</v>
      </c>
      <c r="G11">
        <f>+no3_precip_year!G11</f>
        <v>-82</v>
      </c>
      <c r="H11">
        <f>+no3_precip_year!H11</f>
        <v>19</v>
      </c>
      <c r="I11">
        <f>+no3_precip_year!I11</f>
        <v>-34.522999999999996</v>
      </c>
      <c r="K11" t="s">
        <v>17</v>
      </c>
      <c r="L11">
        <v>0</v>
      </c>
      <c r="M11" s="24">
        <v>0.05</v>
      </c>
      <c r="N11">
        <v>-4.0000000000000001E-3</v>
      </c>
      <c r="O11" s="25">
        <v>0.74</v>
      </c>
      <c r="P11">
        <v>-0.59199999999999997</v>
      </c>
      <c r="Q11" s="8">
        <v>-23</v>
      </c>
      <c r="R11">
        <v>19</v>
      </c>
      <c r="S11" s="8">
        <f t="shared" si="0"/>
        <v>-13.616</v>
      </c>
      <c r="U11" t="s">
        <v>17</v>
      </c>
      <c r="V11">
        <v>1</v>
      </c>
      <c r="W11" s="25">
        <v>0.05</v>
      </c>
      <c r="X11">
        <v>-1.4E-2</v>
      </c>
      <c r="Y11" s="25">
        <v>0.61699999999999999</v>
      </c>
      <c r="Z11">
        <v>-2.2909999999999999</v>
      </c>
      <c r="AA11" s="8">
        <v>-95</v>
      </c>
      <c r="AB11">
        <v>19</v>
      </c>
      <c r="AC11" s="8">
        <f t="shared" si="1"/>
        <v>-52.692999999999998</v>
      </c>
      <c r="AE11" t="s">
        <v>17</v>
      </c>
      <c r="AF11">
        <v>1</v>
      </c>
      <c r="AG11" s="25">
        <v>0.05</v>
      </c>
      <c r="AH11">
        <v>-1.2999999999999999E-2</v>
      </c>
      <c r="AI11" s="8">
        <v>0.59299999999999997</v>
      </c>
      <c r="AJ11">
        <v>-2.2130000000000001</v>
      </c>
      <c r="AK11" s="8">
        <v>-87</v>
      </c>
      <c r="AL11">
        <v>19</v>
      </c>
      <c r="AM11" s="8">
        <f t="shared" si="2"/>
        <v>-50.899000000000001</v>
      </c>
      <c r="AO11" t="s">
        <v>17</v>
      </c>
      <c r="AP11">
        <v>0</v>
      </c>
      <c r="AQ11" s="25">
        <v>0.05</v>
      </c>
      <c r="AR11">
        <v>-4.0000000000000001E-3</v>
      </c>
      <c r="AS11" s="8">
        <v>0.53200000000000003</v>
      </c>
      <c r="AT11">
        <v>-0.68400000000000005</v>
      </c>
      <c r="AU11" s="8">
        <v>-31</v>
      </c>
      <c r="AV11">
        <v>19</v>
      </c>
      <c r="AW11" s="8">
        <f t="shared" si="3"/>
        <v>-15.732000000000001</v>
      </c>
      <c r="AZ11" s="4"/>
      <c r="BA11" s="4"/>
      <c r="BB11" s="4"/>
    </row>
    <row r="12" spans="1:56" x14ac:dyDescent="0.25">
      <c r="A12" t="str">
        <f>+no3_precip_year!A12</f>
        <v>DK0005R</v>
      </c>
      <c r="B12">
        <f>+no3_precip_year!B12</f>
        <v>1</v>
      </c>
      <c r="C12">
        <f>+no3_precip_year!C12</f>
        <v>0.05</v>
      </c>
      <c r="D12">
        <f>+no3_precip_year!D12</f>
        <v>-1.0999999999999999E-2</v>
      </c>
      <c r="E12">
        <f>+no3_precip_year!E12</f>
        <v>0.66600000000000004</v>
      </c>
      <c r="F12">
        <f>+no3_precip_year!F12</f>
        <v>-1.589</v>
      </c>
      <c r="G12">
        <f>+no3_precip_year!G12</f>
        <v>-117</v>
      </c>
      <c r="H12">
        <f>+no3_precip_year!H12</f>
        <v>23</v>
      </c>
      <c r="I12">
        <f>+no3_precip_year!I12</f>
        <v>-36.546999999999997</v>
      </c>
      <c r="K12" t="s">
        <v>19</v>
      </c>
      <c r="L12">
        <v>0</v>
      </c>
      <c r="M12" s="24">
        <v>0.05</v>
      </c>
      <c r="N12">
        <v>-6.0000000000000001E-3</v>
      </c>
      <c r="O12" s="25">
        <v>0.74299999999999999</v>
      </c>
      <c r="P12">
        <v>-0.78800000000000003</v>
      </c>
      <c r="Q12" s="8">
        <v>-30</v>
      </c>
      <c r="R12">
        <v>21</v>
      </c>
      <c r="S12" s="8">
        <f t="shared" si="0"/>
        <v>-18.124000000000002</v>
      </c>
      <c r="U12" t="s">
        <v>19</v>
      </c>
      <c r="V12">
        <v>1</v>
      </c>
      <c r="W12" s="25">
        <v>0.05</v>
      </c>
      <c r="X12">
        <v>-1.2E-2</v>
      </c>
      <c r="Y12" s="25">
        <v>0.67300000000000004</v>
      </c>
      <c r="Z12">
        <v>-1.8240000000000001</v>
      </c>
      <c r="AA12" s="8">
        <v>-111</v>
      </c>
      <c r="AB12">
        <v>22</v>
      </c>
      <c r="AC12" s="8">
        <f t="shared" si="1"/>
        <v>-41.951999999999998</v>
      </c>
      <c r="AE12" t="s">
        <v>19</v>
      </c>
      <c r="AF12">
        <v>1</v>
      </c>
      <c r="AG12" s="25">
        <v>0.05</v>
      </c>
      <c r="AH12">
        <v>-8.0000000000000002E-3</v>
      </c>
      <c r="AI12" s="8">
        <v>0.57499999999999996</v>
      </c>
      <c r="AJ12">
        <v>-1.45</v>
      </c>
      <c r="AK12" s="8">
        <v>-67</v>
      </c>
      <c r="AL12">
        <v>21</v>
      </c>
      <c r="AM12" s="8">
        <f t="shared" si="2"/>
        <v>-33.35</v>
      </c>
      <c r="AO12" t="s">
        <v>19</v>
      </c>
      <c r="AP12">
        <v>0</v>
      </c>
      <c r="AQ12" s="25">
        <v>0.05</v>
      </c>
      <c r="AR12">
        <v>-4.0000000000000001E-3</v>
      </c>
      <c r="AS12" s="8">
        <v>0.57499999999999996</v>
      </c>
      <c r="AT12">
        <v>-0.748</v>
      </c>
      <c r="AU12" s="8">
        <v>-28</v>
      </c>
      <c r="AV12">
        <v>20</v>
      </c>
      <c r="AW12" s="8">
        <f t="shared" si="3"/>
        <v>-17.204000000000001</v>
      </c>
    </row>
    <row r="13" spans="1:56" x14ac:dyDescent="0.25">
      <c r="A13" t="str">
        <f>+no3_precip_year!A13</f>
        <v>DK0008R</v>
      </c>
      <c r="B13">
        <f>+no3_precip_year!B13</f>
        <v>1</v>
      </c>
      <c r="C13">
        <f>+no3_precip_year!C13</f>
        <v>0.05</v>
      </c>
      <c r="D13">
        <f>+no3_precip_year!D13</f>
        <v>-8.0000000000000002E-3</v>
      </c>
      <c r="E13">
        <f>+no3_precip_year!E13</f>
        <v>0.57699999999999996</v>
      </c>
      <c r="F13">
        <f>+no3_precip_year!F13</f>
        <v>-1.359</v>
      </c>
      <c r="G13">
        <f>+no3_precip_year!G13</f>
        <v>-103</v>
      </c>
      <c r="H13">
        <f>+no3_precip_year!H13</f>
        <v>22</v>
      </c>
      <c r="I13">
        <f>+no3_precip_year!I13</f>
        <v>-31.256999999999998</v>
      </c>
      <c r="K13" t="s">
        <v>20</v>
      </c>
      <c r="L13">
        <v>0</v>
      </c>
      <c r="M13" s="24">
        <v>0.05</v>
      </c>
      <c r="N13">
        <v>0</v>
      </c>
      <c r="O13" s="25">
        <v>0.60699999999999998</v>
      </c>
      <c r="P13">
        <v>-7.3999999999999996E-2</v>
      </c>
      <c r="Q13" s="8">
        <v>-5</v>
      </c>
      <c r="R13">
        <v>19</v>
      </c>
      <c r="S13" s="8">
        <f t="shared" si="0"/>
        <v>-1.702</v>
      </c>
      <c r="U13" t="s">
        <v>20</v>
      </c>
      <c r="V13">
        <v>1</v>
      </c>
      <c r="W13" s="25">
        <v>0.05</v>
      </c>
      <c r="X13">
        <v>-1.7999999999999999E-2</v>
      </c>
      <c r="Y13" s="25">
        <v>0.629</v>
      </c>
      <c r="Z13">
        <v>-2.802</v>
      </c>
      <c r="AA13" s="8">
        <v>-118</v>
      </c>
      <c r="AB13">
        <v>20</v>
      </c>
      <c r="AC13" s="8">
        <f t="shared" si="1"/>
        <v>-64.445999999999998</v>
      </c>
      <c r="AE13" t="s">
        <v>20</v>
      </c>
      <c r="AF13">
        <v>0</v>
      </c>
      <c r="AG13" s="25">
        <v>0.05</v>
      </c>
      <c r="AH13">
        <v>-7.0000000000000001E-3</v>
      </c>
      <c r="AI13" s="8">
        <v>0.56799999999999995</v>
      </c>
      <c r="AJ13">
        <v>-1.2</v>
      </c>
      <c r="AK13" s="8">
        <v>-50</v>
      </c>
      <c r="AL13">
        <v>20</v>
      </c>
      <c r="AM13" s="8">
        <f t="shared" si="2"/>
        <v>-27.599999999999998</v>
      </c>
      <c r="AO13" t="s">
        <v>20</v>
      </c>
      <c r="AP13">
        <v>0</v>
      </c>
      <c r="AQ13" s="25">
        <v>0.05</v>
      </c>
      <c r="AR13">
        <v>0</v>
      </c>
      <c r="AS13" s="8">
        <v>0.53500000000000003</v>
      </c>
      <c r="AT13">
        <v>-4.2999999999999997E-2</v>
      </c>
      <c r="AU13" s="8">
        <v>-1</v>
      </c>
      <c r="AV13">
        <v>18</v>
      </c>
      <c r="AW13" s="8">
        <f t="shared" si="3"/>
        <v>-0.98899999999999988</v>
      </c>
    </row>
    <row r="14" spans="1:56" x14ac:dyDescent="0.25">
      <c r="A14" t="str">
        <f>+no3_precip_year!A14</f>
        <v>EE0009R</v>
      </c>
      <c r="B14">
        <f>+no3_precip_year!B14</f>
        <v>1</v>
      </c>
      <c r="C14">
        <f>+no3_precip_year!C14</f>
        <v>0.05</v>
      </c>
      <c r="D14">
        <f>+no3_precip_year!D14</f>
        <v>-5.0000000000000001E-3</v>
      </c>
      <c r="E14">
        <f>+no3_precip_year!E14</f>
        <v>0.33</v>
      </c>
      <c r="F14">
        <f>+no3_precip_year!F14</f>
        <v>-1.667</v>
      </c>
      <c r="G14">
        <f>+no3_precip_year!G14</f>
        <v>-84</v>
      </c>
      <c r="H14">
        <f>+no3_precip_year!H14</f>
        <v>20</v>
      </c>
      <c r="I14">
        <f>+no3_precip_year!I14</f>
        <v>-38.341000000000001</v>
      </c>
      <c r="K14" t="s">
        <v>105</v>
      </c>
      <c r="L14">
        <v>0</v>
      </c>
      <c r="M14" s="24">
        <v>0.05</v>
      </c>
      <c r="N14">
        <v>-8.9999999999999993E-3</v>
      </c>
      <c r="O14" s="25">
        <v>0.5</v>
      </c>
      <c r="P14">
        <v>-1.7150000000000001</v>
      </c>
      <c r="Q14" s="8">
        <v>-51</v>
      </c>
      <c r="R14">
        <v>19</v>
      </c>
      <c r="S14" s="8">
        <f t="shared" si="0"/>
        <v>-39.445</v>
      </c>
      <c r="U14" t="s">
        <v>105</v>
      </c>
      <c r="V14">
        <v>0</v>
      </c>
      <c r="W14" s="25">
        <v>0.05</v>
      </c>
      <c r="X14">
        <v>-1E-3</v>
      </c>
      <c r="Y14" s="25">
        <v>0.17199999999999999</v>
      </c>
      <c r="Z14">
        <v>-0.63800000000000001</v>
      </c>
      <c r="AA14" s="8">
        <v>-19</v>
      </c>
      <c r="AB14">
        <v>17</v>
      </c>
      <c r="AC14" s="8">
        <f t="shared" si="1"/>
        <v>-14.673999999999999</v>
      </c>
      <c r="AE14" t="s">
        <v>105</v>
      </c>
      <c r="AF14">
        <v>1</v>
      </c>
      <c r="AG14" s="25">
        <v>0.05</v>
      </c>
      <c r="AH14">
        <v>-4.0000000000000001E-3</v>
      </c>
      <c r="AI14" s="8">
        <v>0.27400000000000002</v>
      </c>
      <c r="AJ14">
        <v>-1.472</v>
      </c>
      <c r="AK14" s="8">
        <v>-39</v>
      </c>
      <c r="AL14">
        <v>18</v>
      </c>
      <c r="AM14" s="8">
        <f t="shared" si="2"/>
        <v>-33.856000000000002</v>
      </c>
      <c r="AO14" t="s">
        <v>105</v>
      </c>
      <c r="AP14">
        <v>1</v>
      </c>
      <c r="AQ14" s="25">
        <v>0.05</v>
      </c>
      <c r="AR14">
        <v>-5.0000000000000001E-3</v>
      </c>
      <c r="AS14" s="8">
        <v>0.42899999999999999</v>
      </c>
      <c r="AT14">
        <v>-1.133</v>
      </c>
      <c r="AU14" s="8">
        <v>-55</v>
      </c>
      <c r="AV14">
        <v>18</v>
      </c>
      <c r="AW14" s="8">
        <f t="shared" si="3"/>
        <v>-26.059000000000001</v>
      </c>
    </row>
    <row r="15" spans="1:56" x14ac:dyDescent="0.25">
      <c r="A15" t="str">
        <f>+no3_precip_year!A16</f>
        <v>FI0004R</v>
      </c>
      <c r="B15">
        <f>+no3_precip_year!B16</f>
        <v>1</v>
      </c>
      <c r="C15">
        <f>+no3_precip_year!C16</f>
        <v>0.05</v>
      </c>
      <c r="D15">
        <f>+no3_precip_year!D16</f>
        <v>-2E-3</v>
      </c>
      <c r="E15">
        <f>+no3_precip_year!E16</f>
        <v>0.25800000000000001</v>
      </c>
      <c r="F15">
        <f>+no3_precip_year!F16</f>
        <v>-0.90600000000000003</v>
      </c>
      <c r="G15">
        <f>+no3_precip_year!G16</f>
        <v>-104</v>
      </c>
      <c r="H15">
        <f>+no3_precip_year!H16</f>
        <v>23</v>
      </c>
      <c r="I15">
        <f>+no3_precip_year!I16</f>
        <v>-20.838000000000001</v>
      </c>
      <c r="K15" t="s">
        <v>107</v>
      </c>
      <c r="L15">
        <v>0</v>
      </c>
      <c r="M15" s="24">
        <v>0.05</v>
      </c>
      <c r="N15">
        <v>-1E-3</v>
      </c>
      <c r="O15" s="25">
        <v>0.312</v>
      </c>
      <c r="P15">
        <v>-0.47099999999999997</v>
      </c>
      <c r="Q15" s="8">
        <v>-37</v>
      </c>
      <c r="R15">
        <v>23</v>
      </c>
      <c r="S15" s="8">
        <f t="shared" si="0"/>
        <v>-10.833</v>
      </c>
      <c r="U15" t="s">
        <v>107</v>
      </c>
      <c r="V15">
        <v>0</v>
      </c>
      <c r="W15" s="25">
        <v>0.05</v>
      </c>
      <c r="X15">
        <v>-2E-3</v>
      </c>
      <c r="Y15" s="25">
        <v>0.17399999999999999</v>
      </c>
      <c r="Z15">
        <v>-0.92100000000000004</v>
      </c>
      <c r="AA15" s="8">
        <v>-41</v>
      </c>
      <c r="AB15">
        <v>23</v>
      </c>
      <c r="AC15" s="8">
        <f t="shared" si="1"/>
        <v>-21.183</v>
      </c>
      <c r="AE15" t="s">
        <v>107</v>
      </c>
      <c r="AF15">
        <v>1</v>
      </c>
      <c r="AG15" s="25">
        <v>0.05</v>
      </c>
      <c r="AH15">
        <v>-3.0000000000000001E-3</v>
      </c>
      <c r="AI15" s="8">
        <v>0.27100000000000002</v>
      </c>
      <c r="AJ15">
        <v>-1.2070000000000001</v>
      </c>
      <c r="AK15" s="8">
        <v>-83</v>
      </c>
      <c r="AL15">
        <v>22</v>
      </c>
      <c r="AM15" s="8">
        <f t="shared" si="2"/>
        <v>-27.761000000000003</v>
      </c>
      <c r="AO15" t="s">
        <v>107</v>
      </c>
      <c r="AP15">
        <v>0</v>
      </c>
      <c r="AQ15" s="25">
        <v>0.05</v>
      </c>
      <c r="AR15">
        <v>-2E-3</v>
      </c>
      <c r="AS15" s="8">
        <v>0.33300000000000002</v>
      </c>
      <c r="AT15">
        <v>-0.72099999999999997</v>
      </c>
      <c r="AU15" s="8">
        <v>-67</v>
      </c>
      <c r="AV15">
        <v>23</v>
      </c>
      <c r="AW15" s="8">
        <f t="shared" si="3"/>
        <v>-16.582999999999998</v>
      </c>
    </row>
    <row r="16" spans="1:56" x14ac:dyDescent="0.25">
      <c r="A16" t="str">
        <f>+no3_precip_year!A17</f>
        <v>FI0017R</v>
      </c>
      <c r="B16">
        <f>+no3_precip_year!B17</f>
        <v>1</v>
      </c>
      <c r="C16">
        <f>+no3_precip_year!C17</f>
        <v>0.05</v>
      </c>
      <c r="D16">
        <f>+no3_precip_year!D17</f>
        <v>-4.0000000000000001E-3</v>
      </c>
      <c r="E16">
        <f>+no3_precip_year!E17</f>
        <v>0.4</v>
      </c>
      <c r="F16">
        <f>+no3_precip_year!F17</f>
        <v>-1.042</v>
      </c>
      <c r="G16">
        <f>+no3_precip_year!G17</f>
        <v>-89</v>
      </c>
      <c r="H16">
        <f>+no3_precip_year!H17</f>
        <v>23</v>
      </c>
      <c r="I16">
        <f>+no3_precip_year!I17</f>
        <v>-23.966000000000001</v>
      </c>
      <c r="K16" t="s">
        <v>23</v>
      </c>
      <c r="L16">
        <v>0</v>
      </c>
      <c r="M16" s="24">
        <v>0.05</v>
      </c>
      <c r="N16">
        <v>-3.0000000000000001E-3</v>
      </c>
      <c r="O16" s="25">
        <v>0.46</v>
      </c>
      <c r="P16">
        <v>-0.70399999999999996</v>
      </c>
      <c r="Q16" s="8">
        <v>-25</v>
      </c>
      <c r="R16">
        <v>23</v>
      </c>
      <c r="S16" s="8">
        <f t="shared" si="0"/>
        <v>-16.192</v>
      </c>
      <c r="U16" t="s">
        <v>23</v>
      </c>
      <c r="V16">
        <v>0</v>
      </c>
      <c r="W16" s="25">
        <v>0.05</v>
      </c>
      <c r="X16">
        <v>-2E-3</v>
      </c>
      <c r="Y16" s="25">
        <v>0.23699999999999999</v>
      </c>
      <c r="Z16">
        <v>-0.875</v>
      </c>
      <c r="AA16" s="8">
        <v>-49</v>
      </c>
      <c r="AB16">
        <v>22</v>
      </c>
      <c r="AC16" s="8">
        <f t="shared" si="1"/>
        <v>-20.125</v>
      </c>
      <c r="AE16" t="s">
        <v>23</v>
      </c>
      <c r="AF16">
        <v>0</v>
      </c>
      <c r="AG16" s="25">
        <v>0.05</v>
      </c>
      <c r="AH16">
        <v>-6.0000000000000001E-3</v>
      </c>
      <c r="AI16" s="8">
        <v>0.39600000000000002</v>
      </c>
      <c r="AJ16">
        <v>-1.429</v>
      </c>
      <c r="AK16" s="8">
        <v>-64</v>
      </c>
      <c r="AL16">
        <v>21</v>
      </c>
      <c r="AM16" s="8">
        <f t="shared" si="2"/>
        <v>-32.867000000000004</v>
      </c>
      <c r="AO16" t="s">
        <v>23</v>
      </c>
      <c r="AP16">
        <v>0</v>
      </c>
      <c r="AQ16" s="25">
        <v>0.05</v>
      </c>
      <c r="AR16">
        <v>-1E-3</v>
      </c>
      <c r="AS16" s="8">
        <v>0.54100000000000004</v>
      </c>
      <c r="AT16">
        <v>-0.27400000000000002</v>
      </c>
      <c r="AU16" s="8">
        <v>-17</v>
      </c>
      <c r="AV16">
        <v>23</v>
      </c>
      <c r="AW16" s="8">
        <f t="shared" si="3"/>
        <v>-6.3020000000000005</v>
      </c>
    </row>
    <row r="17" spans="1:49" x14ac:dyDescent="0.25">
      <c r="A17" t="str">
        <f>+no3_precip_year!A18</f>
        <v>FI0022R</v>
      </c>
      <c r="B17">
        <f>+no3_precip_year!B18</f>
        <v>0</v>
      </c>
      <c r="C17">
        <f>+no3_precip_year!C18</f>
        <v>0.05</v>
      </c>
      <c r="D17">
        <f>+no3_precip_year!D18</f>
        <v>-1E-3</v>
      </c>
      <c r="E17">
        <f>+no3_precip_year!E18</f>
        <v>0.158</v>
      </c>
      <c r="F17">
        <f>+no3_precip_year!F18</f>
        <v>-0.63300000000000001</v>
      </c>
      <c r="G17">
        <f>+no3_precip_year!G18</f>
        <v>-57</v>
      </c>
      <c r="H17">
        <f>+no3_precip_year!H18</f>
        <v>23</v>
      </c>
      <c r="I17">
        <f>+no3_precip_year!I18</f>
        <v>-14.559000000000001</v>
      </c>
      <c r="K17" t="s">
        <v>24</v>
      </c>
      <c r="L17">
        <v>0</v>
      </c>
      <c r="M17" s="24">
        <v>0.05</v>
      </c>
      <c r="N17">
        <v>0</v>
      </c>
      <c r="O17" s="25">
        <v>0.153</v>
      </c>
      <c r="P17">
        <v>0.03</v>
      </c>
      <c r="Q17" s="8">
        <v>3</v>
      </c>
      <c r="R17">
        <v>23</v>
      </c>
      <c r="S17" s="8">
        <f t="shared" si="0"/>
        <v>0.69</v>
      </c>
      <c r="U17" t="s">
        <v>24</v>
      </c>
      <c r="V17">
        <v>0</v>
      </c>
      <c r="W17" s="25">
        <v>0.05</v>
      </c>
      <c r="X17">
        <v>0</v>
      </c>
      <c r="Y17" s="25">
        <v>0.10199999999999999</v>
      </c>
      <c r="Z17">
        <v>3.3000000000000002E-2</v>
      </c>
      <c r="AA17" s="8">
        <v>5</v>
      </c>
      <c r="AB17">
        <v>22</v>
      </c>
      <c r="AC17" s="8">
        <f t="shared" si="1"/>
        <v>0.75900000000000001</v>
      </c>
      <c r="AE17" t="s">
        <v>24</v>
      </c>
      <c r="AF17">
        <v>1</v>
      </c>
      <c r="AG17" s="25">
        <v>0.05</v>
      </c>
      <c r="AH17">
        <v>-2E-3</v>
      </c>
      <c r="AI17" s="8">
        <v>0.154</v>
      </c>
      <c r="AJ17">
        <v>-1.464</v>
      </c>
      <c r="AK17" s="8">
        <v>-115</v>
      </c>
      <c r="AL17">
        <v>23</v>
      </c>
      <c r="AM17" s="8">
        <f t="shared" si="2"/>
        <v>-33.671999999999997</v>
      </c>
      <c r="AO17" t="s">
        <v>24</v>
      </c>
      <c r="AP17">
        <v>0</v>
      </c>
      <c r="AQ17" s="25">
        <v>0.05</v>
      </c>
      <c r="AR17">
        <v>-1E-3</v>
      </c>
      <c r="AS17" s="8">
        <v>0.22700000000000001</v>
      </c>
      <c r="AT17">
        <v>-0.28299999999999997</v>
      </c>
      <c r="AU17" s="8">
        <v>-15</v>
      </c>
      <c r="AV17">
        <v>23</v>
      </c>
      <c r="AW17" s="8">
        <f t="shared" si="3"/>
        <v>-6.5089999999999995</v>
      </c>
    </row>
    <row r="18" spans="1:49" x14ac:dyDescent="0.25">
      <c r="A18" t="str">
        <f>+no3_precip_year!A19</f>
        <v>FR0008R</v>
      </c>
      <c r="B18">
        <f>+no3_precip_year!B19</f>
        <v>1</v>
      </c>
      <c r="C18">
        <f>+no3_precip_year!C19</f>
        <v>0.05</v>
      </c>
      <c r="D18">
        <f>+no3_precip_year!D19</f>
        <v>-3.0000000000000001E-3</v>
      </c>
      <c r="E18">
        <f>+no3_precip_year!E19</f>
        <v>0.32400000000000001</v>
      </c>
      <c r="F18">
        <f>+no3_precip_year!F19</f>
        <v>-1.0620000000000001</v>
      </c>
      <c r="G18">
        <f>+no3_precip_year!G19</f>
        <v>-94</v>
      </c>
      <c r="H18">
        <f>+no3_precip_year!H19</f>
        <v>23</v>
      </c>
      <c r="I18">
        <f>+no3_precip_year!I19</f>
        <v>-24.426000000000002</v>
      </c>
      <c r="K18" t="s">
        <v>94</v>
      </c>
      <c r="L18">
        <v>0</v>
      </c>
      <c r="M18" s="24">
        <v>0.05</v>
      </c>
      <c r="N18">
        <v>-7.0000000000000001E-3</v>
      </c>
      <c r="O18" s="25">
        <v>0.53300000000000003</v>
      </c>
      <c r="P18">
        <v>-1.258</v>
      </c>
      <c r="Q18" s="8">
        <v>-55</v>
      </c>
      <c r="R18">
        <v>22</v>
      </c>
      <c r="S18" s="8">
        <f t="shared" si="0"/>
        <v>-28.934000000000001</v>
      </c>
      <c r="U18" t="s">
        <v>94</v>
      </c>
      <c r="V18">
        <v>1</v>
      </c>
      <c r="W18" s="25">
        <v>0.05</v>
      </c>
      <c r="X18">
        <v>-8.0000000000000002E-3</v>
      </c>
      <c r="Y18" s="25">
        <v>0.39700000000000002</v>
      </c>
      <c r="Z18">
        <v>-2.0409999999999999</v>
      </c>
      <c r="AA18" s="8">
        <v>-113</v>
      </c>
      <c r="AB18">
        <v>22</v>
      </c>
      <c r="AC18" s="8">
        <f t="shared" si="1"/>
        <v>-46.942999999999998</v>
      </c>
      <c r="AE18" t="s">
        <v>94</v>
      </c>
      <c r="AF18">
        <v>0</v>
      </c>
      <c r="AG18" s="25">
        <v>0.05</v>
      </c>
      <c r="AH18">
        <v>-5.0000000000000001E-3</v>
      </c>
      <c r="AI18" s="8">
        <v>0.29299999999999998</v>
      </c>
      <c r="AJ18">
        <v>-1.6379999999999999</v>
      </c>
      <c r="AK18" s="8">
        <v>-69</v>
      </c>
      <c r="AL18">
        <v>23</v>
      </c>
      <c r="AM18" s="8">
        <f t="shared" si="2"/>
        <v>-37.673999999999999</v>
      </c>
      <c r="AO18" t="s">
        <v>94</v>
      </c>
      <c r="AP18">
        <v>0</v>
      </c>
      <c r="AQ18" s="25">
        <v>0.05</v>
      </c>
      <c r="AR18">
        <v>3.0000000000000001E-3</v>
      </c>
      <c r="AS18" s="8">
        <v>0.21299999999999999</v>
      </c>
      <c r="AT18">
        <v>1.202</v>
      </c>
      <c r="AU18" s="8">
        <v>56</v>
      </c>
      <c r="AV18">
        <v>23</v>
      </c>
      <c r="AW18" s="8">
        <f t="shared" si="3"/>
        <v>27.646000000000001</v>
      </c>
    </row>
    <row r="19" spans="1:49" x14ac:dyDescent="0.25">
      <c r="A19" t="str">
        <f>+no3_precip_year!A20</f>
        <v>FR0009R</v>
      </c>
      <c r="B19">
        <f>+no3_precip_year!B20</f>
        <v>0</v>
      </c>
      <c r="C19">
        <f>+no3_precip_year!C20</f>
        <v>0.05</v>
      </c>
      <c r="D19">
        <f>+no3_precip_year!D20</f>
        <v>-1E-3</v>
      </c>
      <c r="E19">
        <f>+no3_precip_year!E20</f>
        <v>0.33500000000000002</v>
      </c>
      <c r="F19">
        <f>+no3_precip_year!F20</f>
        <v>-0.39800000000000002</v>
      </c>
      <c r="G19">
        <f>+no3_precip_year!G20</f>
        <v>-34</v>
      </c>
      <c r="H19">
        <f>+no3_precip_year!H20</f>
        <v>23</v>
      </c>
      <c r="I19">
        <f>+no3_precip_year!I20</f>
        <v>-9.1539999999999999</v>
      </c>
      <c r="K19" t="s">
        <v>108</v>
      </c>
      <c r="L19">
        <v>0</v>
      </c>
      <c r="M19" s="24">
        <v>0.05</v>
      </c>
      <c r="N19">
        <v>2E-3</v>
      </c>
      <c r="O19" s="25">
        <v>0.42899999999999999</v>
      </c>
      <c r="P19">
        <v>0.56399999999999995</v>
      </c>
      <c r="Q19" s="8">
        <v>16</v>
      </c>
      <c r="R19">
        <v>21</v>
      </c>
      <c r="S19" s="8">
        <f t="shared" si="0"/>
        <v>12.972</v>
      </c>
      <c r="U19" t="s">
        <v>108</v>
      </c>
      <c r="V19">
        <v>1</v>
      </c>
      <c r="W19" s="25">
        <v>0.05</v>
      </c>
      <c r="X19">
        <v>-0.01</v>
      </c>
      <c r="Y19" s="25">
        <v>0.45900000000000002</v>
      </c>
      <c r="Z19">
        <v>-2.11</v>
      </c>
      <c r="AA19" s="8">
        <v>-88</v>
      </c>
      <c r="AB19">
        <v>20</v>
      </c>
      <c r="AC19" s="8">
        <f t="shared" si="1"/>
        <v>-48.529999999999994</v>
      </c>
      <c r="AE19" t="s">
        <v>108</v>
      </c>
      <c r="AF19">
        <v>0</v>
      </c>
      <c r="AG19" s="25">
        <v>0.05</v>
      </c>
      <c r="AH19">
        <v>-5.0000000000000001E-3</v>
      </c>
      <c r="AI19" s="8">
        <v>0.38800000000000001</v>
      </c>
      <c r="AJ19">
        <v>-1.32</v>
      </c>
      <c r="AK19" s="8">
        <v>-55</v>
      </c>
      <c r="AL19">
        <v>22</v>
      </c>
      <c r="AM19" s="8">
        <f t="shared" si="2"/>
        <v>-30.360000000000003</v>
      </c>
      <c r="AO19" t="s">
        <v>108</v>
      </c>
      <c r="AP19">
        <v>0</v>
      </c>
      <c r="AQ19" s="25">
        <v>0.05</v>
      </c>
      <c r="AR19">
        <v>3.0000000000000001E-3</v>
      </c>
      <c r="AS19" s="8">
        <v>0.251</v>
      </c>
      <c r="AT19">
        <v>1.3680000000000001</v>
      </c>
      <c r="AU19" s="8">
        <v>52</v>
      </c>
      <c r="AV19">
        <v>20</v>
      </c>
      <c r="AW19" s="8">
        <f t="shared" si="3"/>
        <v>31.464000000000002</v>
      </c>
    </row>
    <row r="20" spans="1:49" x14ac:dyDescent="0.25">
      <c r="A20" t="str">
        <f>+no3_precip_year!A21</f>
        <v>FR0010R</v>
      </c>
      <c r="B20">
        <f>+no3_precip_year!B21</f>
        <v>1</v>
      </c>
      <c r="C20">
        <f>+no3_precip_year!C21</f>
        <v>0.05</v>
      </c>
      <c r="D20">
        <f>+no3_precip_year!D21</f>
        <v>-3.0000000000000001E-3</v>
      </c>
      <c r="E20">
        <f>+no3_precip_year!E21</f>
        <v>0.29299999999999998</v>
      </c>
      <c r="F20">
        <f>+no3_precip_year!F21</f>
        <v>-1.0720000000000001</v>
      </c>
      <c r="G20">
        <f>+no3_precip_year!G21</f>
        <v>-79</v>
      </c>
      <c r="H20">
        <f>+no3_precip_year!H21</f>
        <v>22</v>
      </c>
      <c r="I20">
        <f>+no3_precip_year!I21</f>
        <v>-24.656000000000002</v>
      </c>
      <c r="K20" t="s">
        <v>56</v>
      </c>
      <c r="L20">
        <v>1</v>
      </c>
      <c r="M20" s="24">
        <v>0.05</v>
      </c>
      <c r="N20">
        <v>-8.0000000000000002E-3</v>
      </c>
      <c r="O20" s="25">
        <v>0.45500000000000002</v>
      </c>
      <c r="P20">
        <v>-1.8049999999999999</v>
      </c>
      <c r="Q20" s="8">
        <v>-77</v>
      </c>
      <c r="R20">
        <v>23</v>
      </c>
      <c r="S20" s="8">
        <f t="shared" si="0"/>
        <v>-41.515000000000001</v>
      </c>
      <c r="U20" t="s">
        <v>56</v>
      </c>
      <c r="V20">
        <v>1</v>
      </c>
      <c r="W20" s="25">
        <v>0.05</v>
      </c>
      <c r="X20">
        <v>-7.0000000000000001E-3</v>
      </c>
      <c r="Y20" s="25">
        <v>0.35199999999999998</v>
      </c>
      <c r="Z20">
        <v>-1.9419999999999999</v>
      </c>
      <c r="AA20" s="8">
        <v>-72</v>
      </c>
      <c r="AB20">
        <v>21</v>
      </c>
      <c r="AC20" s="8">
        <f t="shared" si="1"/>
        <v>-44.665999999999997</v>
      </c>
      <c r="AE20" t="s">
        <v>56</v>
      </c>
      <c r="AF20">
        <v>0</v>
      </c>
      <c r="AG20" s="25">
        <v>0.05</v>
      </c>
      <c r="AH20">
        <v>-5.0000000000000001E-3</v>
      </c>
      <c r="AI20" s="8">
        <v>0.28000000000000003</v>
      </c>
      <c r="AJ20">
        <v>-1.879</v>
      </c>
      <c r="AK20" s="8">
        <v>-51</v>
      </c>
      <c r="AL20">
        <v>19</v>
      </c>
      <c r="AM20" s="8">
        <f t="shared" si="2"/>
        <v>-43.216999999999999</v>
      </c>
      <c r="AO20" t="s">
        <v>56</v>
      </c>
      <c r="AP20">
        <v>0</v>
      </c>
      <c r="AQ20" s="25">
        <v>0.05</v>
      </c>
      <c r="AR20">
        <v>-1E-3</v>
      </c>
      <c r="AS20" s="8">
        <v>0.21</v>
      </c>
      <c r="AT20">
        <v>-0.251</v>
      </c>
      <c r="AU20" s="8">
        <v>-12</v>
      </c>
      <c r="AV20">
        <v>20</v>
      </c>
      <c r="AW20" s="8">
        <f t="shared" si="3"/>
        <v>-5.7729999999999997</v>
      </c>
    </row>
    <row r="21" spans="1:49" x14ac:dyDescent="0.25">
      <c r="A21" t="str">
        <f>+no3_precip_year!A22</f>
        <v>GB0002R</v>
      </c>
      <c r="B21">
        <f>+no3_precip_year!B22</f>
        <v>0</v>
      </c>
      <c r="C21">
        <f>+no3_precip_year!C22</f>
        <v>0.05</v>
      </c>
      <c r="D21">
        <f>+no3_precip_year!D22</f>
        <v>-3.0000000000000001E-3</v>
      </c>
      <c r="E21">
        <f>+no3_precip_year!E22</f>
        <v>0.24099999999999999</v>
      </c>
      <c r="F21">
        <f>+no3_precip_year!F22</f>
        <v>-1.2</v>
      </c>
      <c r="G21">
        <f>+no3_precip_year!G22</f>
        <v>-67</v>
      </c>
      <c r="H21">
        <f>+no3_precip_year!H22</f>
        <v>23</v>
      </c>
      <c r="I21">
        <f>+no3_precip_year!I22</f>
        <v>-27.599999999999998</v>
      </c>
      <c r="K21" t="s">
        <v>57</v>
      </c>
      <c r="L21">
        <v>0</v>
      </c>
      <c r="M21" s="24">
        <v>0.05</v>
      </c>
      <c r="N21">
        <v>-2E-3</v>
      </c>
      <c r="O21" s="25">
        <v>0.26500000000000001</v>
      </c>
      <c r="P21">
        <v>-0.66600000000000004</v>
      </c>
      <c r="Q21" s="8">
        <v>-35</v>
      </c>
      <c r="R21">
        <v>23</v>
      </c>
      <c r="S21" s="8">
        <f t="shared" si="0"/>
        <v>-15.318000000000001</v>
      </c>
      <c r="U21" t="s">
        <v>57</v>
      </c>
      <c r="V21">
        <v>1</v>
      </c>
      <c r="W21" s="25">
        <v>0.05</v>
      </c>
      <c r="X21">
        <v>-8.9999999999999993E-3</v>
      </c>
      <c r="Y21" s="25">
        <v>0.31900000000000001</v>
      </c>
      <c r="Z21">
        <v>-2.72</v>
      </c>
      <c r="AA21" s="8">
        <v>-109</v>
      </c>
      <c r="AB21">
        <v>23</v>
      </c>
      <c r="AC21" s="8">
        <f t="shared" si="1"/>
        <v>-62.56</v>
      </c>
      <c r="AE21" t="s">
        <v>57</v>
      </c>
      <c r="AF21">
        <v>0</v>
      </c>
      <c r="AG21" s="25">
        <v>0.05</v>
      </c>
      <c r="AH21">
        <v>0</v>
      </c>
      <c r="AI21" s="8">
        <v>0.219</v>
      </c>
      <c r="AJ21">
        <v>-0.22800000000000001</v>
      </c>
      <c r="AK21" s="8">
        <v>-25</v>
      </c>
      <c r="AL21">
        <v>23</v>
      </c>
      <c r="AM21" s="8">
        <f t="shared" si="2"/>
        <v>-5.2439999999999998</v>
      </c>
      <c r="AO21" t="s">
        <v>57</v>
      </c>
      <c r="AP21">
        <v>0</v>
      </c>
      <c r="AQ21" s="25">
        <v>0.05</v>
      </c>
      <c r="AR21">
        <v>-1E-3</v>
      </c>
      <c r="AS21" s="8">
        <v>0.17799999999999999</v>
      </c>
      <c r="AT21">
        <v>-0.42699999999999999</v>
      </c>
      <c r="AU21" s="8">
        <v>-19</v>
      </c>
      <c r="AV21">
        <v>22</v>
      </c>
      <c r="AW21" s="8">
        <f t="shared" si="3"/>
        <v>-9.8209999999999997</v>
      </c>
    </row>
    <row r="22" spans="1:49" x14ac:dyDescent="0.25">
      <c r="A22" t="str">
        <f>+no3_precip_year!A23</f>
        <v>GB0006R</v>
      </c>
      <c r="B22">
        <f>+no3_precip_year!B23</f>
        <v>1</v>
      </c>
      <c r="C22">
        <f>+no3_precip_year!C23</f>
        <v>0.05</v>
      </c>
      <c r="D22">
        <f>+no3_precip_year!D23</f>
        <v>-4.0000000000000001E-3</v>
      </c>
      <c r="E22">
        <f>+no3_precip_year!E23</f>
        <v>0.155</v>
      </c>
      <c r="F22">
        <f>+no3_precip_year!F23</f>
        <v>-2.3420000000000001</v>
      </c>
      <c r="G22">
        <f>+no3_precip_year!G23</f>
        <v>-89</v>
      </c>
      <c r="H22">
        <f>+no3_precip_year!H23</f>
        <v>22</v>
      </c>
      <c r="I22">
        <f>+no3_precip_year!I23</f>
        <v>-53.866</v>
      </c>
      <c r="K22" t="s">
        <v>58</v>
      </c>
      <c r="L22">
        <v>0</v>
      </c>
      <c r="M22" s="24">
        <v>0.05</v>
      </c>
      <c r="N22">
        <v>-2E-3</v>
      </c>
      <c r="O22" s="25">
        <v>0.184</v>
      </c>
      <c r="P22">
        <v>-1.236</v>
      </c>
      <c r="Q22" s="8">
        <v>-57</v>
      </c>
      <c r="R22">
        <v>22</v>
      </c>
      <c r="S22" s="8">
        <f t="shared" si="0"/>
        <v>-28.428000000000001</v>
      </c>
      <c r="U22" t="s">
        <v>58</v>
      </c>
      <c r="V22">
        <v>1</v>
      </c>
      <c r="W22" s="25">
        <v>0.05</v>
      </c>
      <c r="X22">
        <v>-3.0000000000000001E-3</v>
      </c>
      <c r="Y22" s="25">
        <v>0.15</v>
      </c>
      <c r="Z22">
        <v>-1.948</v>
      </c>
      <c r="AA22" s="8">
        <v>-90</v>
      </c>
      <c r="AB22">
        <v>21</v>
      </c>
      <c r="AC22" s="8">
        <f t="shared" si="1"/>
        <v>-44.804000000000002</v>
      </c>
      <c r="AE22" t="s">
        <v>58</v>
      </c>
      <c r="AF22">
        <v>1</v>
      </c>
      <c r="AG22" s="25">
        <v>0.05</v>
      </c>
      <c r="AH22">
        <v>-3.0000000000000001E-3</v>
      </c>
      <c r="AI22" s="8">
        <v>0.112</v>
      </c>
      <c r="AJ22">
        <v>-2.4460000000000002</v>
      </c>
      <c r="AK22" s="8">
        <v>-72</v>
      </c>
      <c r="AL22">
        <v>21</v>
      </c>
      <c r="AM22" s="8">
        <f t="shared" si="2"/>
        <v>-56.258000000000003</v>
      </c>
      <c r="AO22" t="s">
        <v>58</v>
      </c>
      <c r="AP22">
        <v>0</v>
      </c>
      <c r="AQ22" s="25">
        <v>0.05</v>
      </c>
      <c r="AR22">
        <v>-1E-3</v>
      </c>
      <c r="AS22" s="8">
        <v>8.5000000000000006E-2</v>
      </c>
      <c r="AT22">
        <v>-1.3160000000000001</v>
      </c>
      <c r="AU22" s="8">
        <v>-20</v>
      </c>
      <c r="AV22">
        <v>20</v>
      </c>
      <c r="AW22" s="8">
        <f t="shared" si="3"/>
        <v>-30.268000000000001</v>
      </c>
    </row>
    <row r="23" spans="1:49" x14ac:dyDescent="0.25">
      <c r="A23" t="str">
        <f>+no3_precip_year!A24</f>
        <v>GB0013R</v>
      </c>
      <c r="B23">
        <f>+no3_precip_year!B24</f>
        <v>0</v>
      </c>
      <c r="C23">
        <f>+no3_precip_year!C24</f>
        <v>0.05</v>
      </c>
      <c r="D23">
        <f>+no3_precip_year!D24</f>
        <v>-1E-3</v>
      </c>
      <c r="E23">
        <f>+no3_precip_year!E24</f>
        <v>0.27500000000000002</v>
      </c>
      <c r="F23">
        <f>+no3_precip_year!F24</f>
        <v>-0.32700000000000001</v>
      </c>
      <c r="G23">
        <f>+no3_precip_year!G24</f>
        <v>-15</v>
      </c>
      <c r="H23">
        <f>+no3_precip_year!H24</f>
        <v>22</v>
      </c>
      <c r="I23">
        <f>+no3_precip_year!I24</f>
        <v>-7.5209999999999999</v>
      </c>
      <c r="K23" t="s">
        <v>60</v>
      </c>
      <c r="L23">
        <v>0</v>
      </c>
      <c r="M23" s="24">
        <v>0.05</v>
      </c>
      <c r="N23">
        <v>-3.0000000000000001E-3</v>
      </c>
      <c r="O23" s="25">
        <v>0.42599999999999999</v>
      </c>
      <c r="P23">
        <v>-0.81899999999999995</v>
      </c>
      <c r="Q23" s="8">
        <v>-15</v>
      </c>
      <c r="R23">
        <v>22</v>
      </c>
      <c r="S23" s="8">
        <f t="shared" si="0"/>
        <v>-18.837</v>
      </c>
      <c r="U23" t="s">
        <v>60</v>
      </c>
      <c r="V23">
        <v>0</v>
      </c>
      <c r="W23" s="25">
        <v>0.05</v>
      </c>
      <c r="X23">
        <v>-2E-3</v>
      </c>
      <c r="Y23" s="25">
        <v>0.25900000000000001</v>
      </c>
      <c r="Z23">
        <v>-0.90400000000000003</v>
      </c>
      <c r="AA23" s="8">
        <v>-26</v>
      </c>
      <c r="AB23">
        <v>20</v>
      </c>
      <c r="AC23" s="8">
        <f t="shared" si="1"/>
        <v>-20.792000000000002</v>
      </c>
      <c r="AE23" t="s">
        <v>60</v>
      </c>
      <c r="AF23">
        <v>0</v>
      </c>
      <c r="AG23" s="25">
        <v>0.05</v>
      </c>
      <c r="AH23">
        <v>0</v>
      </c>
      <c r="AI23" s="8">
        <v>0.22800000000000001</v>
      </c>
      <c r="AJ23">
        <v>-0.15</v>
      </c>
      <c r="AK23" s="8">
        <v>-4</v>
      </c>
      <c r="AL23">
        <v>21</v>
      </c>
      <c r="AM23" s="8">
        <f t="shared" si="2"/>
        <v>-3.4499999999999997</v>
      </c>
      <c r="AO23" t="s">
        <v>60</v>
      </c>
      <c r="AP23">
        <v>0</v>
      </c>
      <c r="AQ23" s="25">
        <v>0.05</v>
      </c>
      <c r="AR23">
        <v>1E-3</v>
      </c>
      <c r="AS23" s="8">
        <v>0.16700000000000001</v>
      </c>
      <c r="AT23">
        <v>0.6</v>
      </c>
      <c r="AU23" s="8">
        <v>20</v>
      </c>
      <c r="AV23">
        <v>21</v>
      </c>
      <c r="AW23" s="8">
        <f t="shared" si="3"/>
        <v>13.799999999999999</v>
      </c>
    </row>
    <row r="24" spans="1:49" x14ac:dyDescent="0.25">
      <c r="A24" t="str">
        <f>+no3_precip_year!A25</f>
        <v>GB0014R</v>
      </c>
      <c r="B24">
        <f>+no3_precip_year!B25</f>
        <v>1</v>
      </c>
      <c r="C24">
        <f>+no3_precip_year!C25</f>
        <v>0.05</v>
      </c>
      <c r="D24">
        <f>+no3_precip_year!D25</f>
        <v>-7.0000000000000001E-3</v>
      </c>
      <c r="E24">
        <f>+no3_precip_year!E25</f>
        <v>0.52700000000000002</v>
      </c>
      <c r="F24">
        <f>+no3_precip_year!F25</f>
        <v>-1.423</v>
      </c>
      <c r="G24">
        <f>+no3_precip_year!G25</f>
        <v>-136</v>
      </c>
      <c r="H24">
        <f>+no3_precip_year!H25</f>
        <v>23</v>
      </c>
      <c r="I24">
        <f>+no3_precip_year!I25</f>
        <v>-32.728999999999999</v>
      </c>
      <c r="K24" t="s">
        <v>96</v>
      </c>
      <c r="L24">
        <v>1</v>
      </c>
      <c r="M24" s="24">
        <v>0.05</v>
      </c>
      <c r="N24">
        <v>-1.2E-2</v>
      </c>
      <c r="O24" s="25">
        <v>0.70399999999999996</v>
      </c>
      <c r="P24">
        <v>-1.6859999999999999</v>
      </c>
      <c r="Q24" s="8">
        <v>-75</v>
      </c>
      <c r="R24">
        <v>23</v>
      </c>
      <c r="S24" s="8">
        <f t="shared" si="0"/>
        <v>-38.777999999999999</v>
      </c>
      <c r="U24" t="s">
        <v>96</v>
      </c>
      <c r="V24">
        <v>1</v>
      </c>
      <c r="W24" s="25">
        <v>0.05</v>
      </c>
      <c r="X24">
        <v>-1.4E-2</v>
      </c>
      <c r="Y24" s="25">
        <v>0.62</v>
      </c>
      <c r="Z24">
        <v>-2.2189999999999999</v>
      </c>
      <c r="AA24" s="8">
        <v>-127</v>
      </c>
      <c r="AB24">
        <v>23</v>
      </c>
      <c r="AC24" s="8">
        <f t="shared" si="1"/>
        <v>-51.036999999999999</v>
      </c>
      <c r="AE24" t="s">
        <v>96</v>
      </c>
      <c r="AF24">
        <v>1</v>
      </c>
      <c r="AG24" s="25">
        <v>0.05</v>
      </c>
      <c r="AH24">
        <v>-7.0000000000000001E-3</v>
      </c>
      <c r="AI24" s="8">
        <v>0.47299999999999998</v>
      </c>
      <c r="AJ24">
        <v>-1.5429999999999999</v>
      </c>
      <c r="AK24" s="8">
        <v>-79</v>
      </c>
      <c r="AL24">
        <v>23</v>
      </c>
      <c r="AM24" s="8">
        <f t="shared" si="2"/>
        <v>-35.488999999999997</v>
      </c>
      <c r="AO24" t="s">
        <v>96</v>
      </c>
      <c r="AP24">
        <v>0</v>
      </c>
      <c r="AQ24" s="25">
        <v>0.05</v>
      </c>
      <c r="AR24">
        <v>1E-3</v>
      </c>
      <c r="AS24" s="8">
        <v>0.35699999999999998</v>
      </c>
      <c r="AT24">
        <v>0.378</v>
      </c>
      <c r="AU24" s="8">
        <v>21</v>
      </c>
      <c r="AV24">
        <v>23</v>
      </c>
      <c r="AW24" s="8">
        <f t="shared" si="3"/>
        <v>8.6940000000000008</v>
      </c>
    </row>
    <row r="25" spans="1:49" x14ac:dyDescent="0.25">
      <c r="A25" t="str">
        <f>+no3_precip_year!A26</f>
        <v>GB0015R</v>
      </c>
      <c r="B25">
        <f>+no3_precip_year!B26</f>
        <v>1</v>
      </c>
      <c r="C25">
        <f>+no3_precip_year!C26</f>
        <v>0.05</v>
      </c>
      <c r="D25">
        <f>+no3_precip_year!D26</f>
        <v>-3.0000000000000001E-3</v>
      </c>
      <c r="E25">
        <f>+no3_precip_year!E26</f>
        <v>0.14000000000000001</v>
      </c>
      <c r="F25">
        <f>+no3_precip_year!F26</f>
        <v>-2.1070000000000002</v>
      </c>
      <c r="G25">
        <f>+no3_precip_year!G26</f>
        <v>-108</v>
      </c>
      <c r="H25">
        <f>+no3_precip_year!H26</f>
        <v>22</v>
      </c>
      <c r="I25">
        <f>+no3_precip_year!I26</f>
        <v>-48.461000000000006</v>
      </c>
      <c r="K25" t="s">
        <v>97</v>
      </c>
      <c r="L25">
        <v>0</v>
      </c>
      <c r="M25" s="24">
        <v>0.05</v>
      </c>
      <c r="N25">
        <v>-1E-3</v>
      </c>
      <c r="O25" s="25">
        <v>0.15</v>
      </c>
      <c r="P25">
        <v>-0.97799999999999998</v>
      </c>
      <c r="Q25" s="8">
        <v>-41</v>
      </c>
      <c r="R25">
        <v>22</v>
      </c>
      <c r="S25" s="8">
        <f t="shared" si="0"/>
        <v>-22.494</v>
      </c>
      <c r="U25" t="s">
        <v>97</v>
      </c>
      <c r="V25">
        <v>1</v>
      </c>
      <c r="W25" s="25">
        <v>0.05</v>
      </c>
      <c r="X25">
        <v>-6.0000000000000001E-3</v>
      </c>
      <c r="Y25" s="25">
        <v>0.222</v>
      </c>
      <c r="Z25">
        <v>-2.4790000000000001</v>
      </c>
      <c r="AA25" s="8">
        <v>-95</v>
      </c>
      <c r="AB25">
        <v>22</v>
      </c>
      <c r="AC25" s="8">
        <f t="shared" si="1"/>
        <v>-57.017000000000003</v>
      </c>
      <c r="AE25" t="s">
        <v>97</v>
      </c>
      <c r="AF25">
        <v>1</v>
      </c>
      <c r="AG25" s="25">
        <v>0.05</v>
      </c>
      <c r="AH25">
        <v>-3.0000000000000001E-3</v>
      </c>
      <c r="AI25" s="8">
        <v>0.11600000000000001</v>
      </c>
      <c r="AJ25">
        <v>-2.5459999999999998</v>
      </c>
      <c r="AK25" s="8">
        <v>-83</v>
      </c>
      <c r="AL25">
        <v>22</v>
      </c>
      <c r="AM25" s="8">
        <f t="shared" si="2"/>
        <v>-58.557999999999993</v>
      </c>
      <c r="AO25" t="s">
        <v>97</v>
      </c>
      <c r="AP25">
        <v>1</v>
      </c>
      <c r="AQ25" s="25">
        <v>0.05</v>
      </c>
      <c r="AR25">
        <v>-2E-3</v>
      </c>
      <c r="AS25" s="8">
        <v>9.0999999999999998E-2</v>
      </c>
      <c r="AT25">
        <v>-2.5710000000000002</v>
      </c>
      <c r="AU25" s="8">
        <v>-76</v>
      </c>
      <c r="AV25">
        <v>22</v>
      </c>
      <c r="AW25" s="8">
        <f t="shared" si="3"/>
        <v>-59.133000000000003</v>
      </c>
    </row>
    <row r="26" spans="1:49" x14ac:dyDescent="0.25">
      <c r="A26" t="str">
        <f>+no3_precip_year!A27</f>
        <v>HR0002R</v>
      </c>
      <c r="B26">
        <f>+no3_precip_year!B27</f>
        <v>1</v>
      </c>
      <c r="C26">
        <f>+no3_precip_year!C27</f>
        <v>0.05</v>
      </c>
      <c r="D26">
        <f>+no3_precip_year!D27</f>
        <v>-1.6E-2</v>
      </c>
      <c r="E26">
        <f>+no3_precip_year!E27</f>
        <v>0.60899999999999999</v>
      </c>
      <c r="F26">
        <f>+no3_precip_year!F27</f>
        <v>-2.6269999999999998</v>
      </c>
      <c r="G26">
        <f>+no3_precip_year!G27</f>
        <v>-161</v>
      </c>
      <c r="H26">
        <f>+no3_precip_year!H27</f>
        <v>23</v>
      </c>
      <c r="I26">
        <f>+no3_precip_year!I27</f>
        <v>-60.420999999999992</v>
      </c>
      <c r="K26" t="s">
        <v>109</v>
      </c>
      <c r="L26">
        <v>1</v>
      </c>
      <c r="M26" s="24">
        <v>0.05</v>
      </c>
      <c r="N26">
        <v>-2.5999999999999999E-2</v>
      </c>
      <c r="O26" s="25">
        <v>0.93100000000000005</v>
      </c>
      <c r="P26">
        <v>-2.8029999999999999</v>
      </c>
      <c r="Q26" s="8">
        <v>-125</v>
      </c>
      <c r="R26">
        <v>22</v>
      </c>
      <c r="S26" s="8">
        <f t="shared" si="0"/>
        <v>-64.468999999999994</v>
      </c>
      <c r="U26" t="s">
        <v>109</v>
      </c>
      <c r="V26">
        <v>1</v>
      </c>
      <c r="W26" s="25">
        <v>0.05</v>
      </c>
      <c r="X26">
        <v>-1.4999999999999999E-2</v>
      </c>
      <c r="Y26" s="25">
        <v>0.56899999999999995</v>
      </c>
      <c r="Z26">
        <v>-2.5750000000000002</v>
      </c>
      <c r="AA26" s="8">
        <v>-120</v>
      </c>
      <c r="AB26">
        <v>23</v>
      </c>
      <c r="AC26" s="8">
        <f t="shared" si="1"/>
        <v>-59.225000000000001</v>
      </c>
      <c r="AE26" t="s">
        <v>109</v>
      </c>
      <c r="AF26">
        <v>1</v>
      </c>
      <c r="AG26">
        <v>0.05</v>
      </c>
      <c r="AH26">
        <v>-6.0000000000000001E-3</v>
      </c>
      <c r="AI26" s="8">
        <v>0.38600000000000001</v>
      </c>
      <c r="AJ26">
        <v>-1.4359999999999999</v>
      </c>
      <c r="AK26" s="8">
        <v>-83</v>
      </c>
      <c r="AL26">
        <v>23</v>
      </c>
      <c r="AM26" s="8">
        <f t="shared" si="2"/>
        <v>-33.027999999999999</v>
      </c>
      <c r="AO26" t="s">
        <v>109</v>
      </c>
      <c r="AP26">
        <v>1</v>
      </c>
      <c r="AQ26" s="25">
        <v>0.05</v>
      </c>
      <c r="AR26">
        <v>-1.4999999999999999E-2</v>
      </c>
      <c r="AS26" s="8">
        <v>0.70399999999999996</v>
      </c>
      <c r="AT26">
        <v>-2.1219999999999999</v>
      </c>
      <c r="AU26" s="8">
        <v>-106</v>
      </c>
      <c r="AV26">
        <v>20</v>
      </c>
      <c r="AW26" s="8">
        <f t="shared" si="3"/>
        <v>-48.805999999999997</v>
      </c>
    </row>
    <row r="27" spans="1:49" x14ac:dyDescent="0.25">
      <c r="A27" t="str">
        <f>+no3_precip_year!A28</f>
        <v>HR0004R</v>
      </c>
      <c r="B27">
        <f>+no3_precip_year!B28</f>
        <v>1</v>
      </c>
      <c r="C27">
        <f>+no3_precip_year!C28</f>
        <v>0.05</v>
      </c>
      <c r="D27">
        <f>+no3_precip_year!D28</f>
        <v>-8.0000000000000002E-3</v>
      </c>
      <c r="E27">
        <f>+no3_precip_year!E28</f>
        <v>0.48199999999999998</v>
      </c>
      <c r="F27">
        <f>+no3_precip_year!F28</f>
        <v>-1.633</v>
      </c>
      <c r="G27">
        <f>+no3_precip_year!G28</f>
        <v>-103</v>
      </c>
      <c r="H27">
        <f>+no3_precip_year!H28</f>
        <v>23</v>
      </c>
      <c r="I27">
        <f>+no3_precip_year!I28</f>
        <v>-37.558999999999997</v>
      </c>
      <c r="K27" t="s">
        <v>110</v>
      </c>
      <c r="L27">
        <v>0</v>
      </c>
      <c r="M27">
        <v>0.05</v>
      </c>
      <c r="N27">
        <v>-8.9999999999999993E-3</v>
      </c>
      <c r="O27" s="25">
        <v>0.60499999999999998</v>
      </c>
      <c r="P27">
        <v>-1.494</v>
      </c>
      <c r="Q27" s="8">
        <v>-73</v>
      </c>
      <c r="R27">
        <v>23</v>
      </c>
      <c r="S27" s="8">
        <f t="shared" si="0"/>
        <v>-34.362000000000002</v>
      </c>
      <c r="U27" t="s">
        <v>110</v>
      </c>
      <c r="V27">
        <v>1</v>
      </c>
      <c r="W27" s="25">
        <v>0.05</v>
      </c>
      <c r="X27">
        <v>-8.9999999999999993E-3</v>
      </c>
      <c r="Y27" s="25">
        <v>0.53200000000000003</v>
      </c>
      <c r="Z27">
        <v>-1.69</v>
      </c>
      <c r="AA27" s="8">
        <v>-91</v>
      </c>
      <c r="AB27">
        <v>23</v>
      </c>
      <c r="AC27" s="8">
        <f t="shared" si="1"/>
        <v>-38.869999999999997</v>
      </c>
      <c r="AE27" t="s">
        <v>110</v>
      </c>
      <c r="AF27">
        <v>1</v>
      </c>
      <c r="AG27">
        <v>0.05</v>
      </c>
      <c r="AH27">
        <v>-8.0000000000000002E-3</v>
      </c>
      <c r="AI27" s="8">
        <v>0.41799999999999998</v>
      </c>
      <c r="AJ27">
        <v>-1.9790000000000001</v>
      </c>
      <c r="AK27" s="8">
        <v>-101</v>
      </c>
      <c r="AL27">
        <v>23</v>
      </c>
      <c r="AM27" s="8">
        <f t="shared" si="2"/>
        <v>-45.517000000000003</v>
      </c>
      <c r="AO27" t="s">
        <v>110</v>
      </c>
      <c r="AP27">
        <v>1</v>
      </c>
      <c r="AQ27" s="25">
        <v>0.05</v>
      </c>
      <c r="AR27">
        <v>-1.0999999999999999E-2</v>
      </c>
      <c r="AS27" s="8">
        <v>0.51100000000000001</v>
      </c>
      <c r="AT27">
        <v>-2.093</v>
      </c>
      <c r="AU27" s="8">
        <v>-105</v>
      </c>
      <c r="AV27">
        <v>22</v>
      </c>
      <c r="AW27" s="8">
        <f t="shared" si="3"/>
        <v>-48.138999999999996</v>
      </c>
    </row>
    <row r="28" spans="1:49" ht="14.25" customHeight="1" x14ac:dyDescent="0.25">
      <c r="A28" t="str">
        <f>+no3_precip_year!A29</f>
        <v>HU0002R</v>
      </c>
      <c r="B28">
        <f>+no3_precip_year!B29</f>
        <v>1</v>
      </c>
      <c r="C28">
        <f>+no3_precip_year!C29</f>
        <v>0.05</v>
      </c>
      <c r="D28">
        <f>+no3_precip_year!D29</f>
        <v>-8.0000000000000002E-3</v>
      </c>
      <c r="E28">
        <f>+no3_precip_year!E29</f>
        <v>0.55500000000000005</v>
      </c>
      <c r="F28">
        <f>+no3_precip_year!F29</f>
        <v>-1.407</v>
      </c>
      <c r="G28">
        <f>+no3_precip_year!G29</f>
        <v>-105</v>
      </c>
      <c r="H28">
        <f>+no3_precip_year!H29</f>
        <v>23</v>
      </c>
      <c r="I28">
        <f>+no3_precip_year!I29</f>
        <v>-32.361000000000004</v>
      </c>
      <c r="K28" t="s">
        <v>26</v>
      </c>
      <c r="L28">
        <v>1</v>
      </c>
      <c r="M28">
        <v>0.05</v>
      </c>
      <c r="N28">
        <v>-8.9999999999999993E-3</v>
      </c>
      <c r="O28" s="25">
        <v>0.71</v>
      </c>
      <c r="P28">
        <v>-1.3149999999999999</v>
      </c>
      <c r="Q28" s="8">
        <v>-51</v>
      </c>
      <c r="R28">
        <v>18</v>
      </c>
      <c r="S28" s="8">
        <f t="shared" si="0"/>
        <v>-30.244999999999997</v>
      </c>
      <c r="U28" t="s">
        <v>26</v>
      </c>
      <c r="V28">
        <v>1</v>
      </c>
      <c r="W28">
        <v>0.05</v>
      </c>
      <c r="X28">
        <v>-7.0000000000000001E-3</v>
      </c>
      <c r="Y28" s="25">
        <v>0.52700000000000002</v>
      </c>
      <c r="Z28">
        <v>-1.3440000000000001</v>
      </c>
      <c r="AA28" s="8">
        <v>-61</v>
      </c>
      <c r="AB28">
        <v>19</v>
      </c>
      <c r="AC28" s="8">
        <f t="shared" si="1"/>
        <v>-30.912000000000003</v>
      </c>
      <c r="AE28" t="s">
        <v>26</v>
      </c>
      <c r="AF28">
        <v>0</v>
      </c>
      <c r="AG28">
        <v>0.05</v>
      </c>
      <c r="AH28">
        <v>-6.0000000000000001E-3</v>
      </c>
      <c r="AI28" s="8">
        <v>0.47599999999999998</v>
      </c>
      <c r="AJ28">
        <v>-1.339</v>
      </c>
      <c r="AK28" s="8">
        <v>-49</v>
      </c>
      <c r="AL28">
        <v>19</v>
      </c>
      <c r="AM28" s="8">
        <f t="shared" si="2"/>
        <v>-30.797000000000001</v>
      </c>
      <c r="AO28" t="s">
        <v>26</v>
      </c>
      <c r="AP28">
        <v>1</v>
      </c>
      <c r="AQ28" s="25">
        <v>0.05</v>
      </c>
      <c r="AR28">
        <v>-0.01</v>
      </c>
      <c r="AS28" s="8">
        <v>0.61599999999999999</v>
      </c>
      <c r="AT28">
        <v>-1.6879999999999999</v>
      </c>
      <c r="AU28" s="8">
        <v>-98</v>
      </c>
      <c r="AV28">
        <v>21</v>
      </c>
      <c r="AW28" s="8">
        <f t="shared" si="3"/>
        <v>-38.823999999999998</v>
      </c>
    </row>
    <row r="29" spans="1:49" x14ac:dyDescent="0.25">
      <c r="A29" t="str">
        <f>+no3_precip_year!A30</f>
        <v>IE0001R</v>
      </c>
      <c r="B29">
        <f>+no3_precip_year!B30</f>
        <v>1</v>
      </c>
      <c r="C29">
        <f>+no3_precip_year!C30</f>
        <v>0.05</v>
      </c>
      <c r="D29">
        <f>+no3_precip_year!D30</f>
        <v>-2E-3</v>
      </c>
      <c r="E29">
        <f>+no3_precip_year!E30</f>
        <v>0.105</v>
      </c>
      <c r="F29">
        <f>+no3_precip_year!F30</f>
        <v>-1.843</v>
      </c>
      <c r="G29">
        <f>+no3_precip_year!G30</f>
        <v>-69</v>
      </c>
      <c r="H29">
        <f>+no3_precip_year!H30</f>
        <v>20</v>
      </c>
      <c r="I29">
        <f>+no3_precip_year!I30</f>
        <v>-42.388999999999996</v>
      </c>
      <c r="K29" t="s">
        <v>27</v>
      </c>
      <c r="L29">
        <v>0</v>
      </c>
      <c r="M29">
        <v>0.05</v>
      </c>
      <c r="N29">
        <v>-1E-3</v>
      </c>
      <c r="O29" s="25">
        <v>0.127</v>
      </c>
      <c r="P29">
        <v>-0.97499999999999998</v>
      </c>
      <c r="Q29" s="8">
        <v>-31</v>
      </c>
      <c r="R29">
        <v>20</v>
      </c>
      <c r="S29" s="8">
        <f t="shared" si="0"/>
        <v>-22.425000000000001</v>
      </c>
      <c r="U29" t="s">
        <v>27</v>
      </c>
      <c r="V29">
        <v>1</v>
      </c>
      <c r="W29">
        <v>0.05</v>
      </c>
      <c r="X29">
        <v>-3.0000000000000001E-3</v>
      </c>
      <c r="Y29" s="25">
        <v>0.124</v>
      </c>
      <c r="Z29">
        <v>-2.5870000000000002</v>
      </c>
      <c r="AA29" s="8">
        <v>-70</v>
      </c>
      <c r="AB29">
        <v>20</v>
      </c>
      <c r="AC29" s="8">
        <f t="shared" si="1"/>
        <v>-59.501000000000005</v>
      </c>
      <c r="AE29" t="s">
        <v>27</v>
      </c>
      <c r="AF29">
        <v>0</v>
      </c>
      <c r="AG29">
        <v>0.05</v>
      </c>
      <c r="AH29">
        <v>-1E-3</v>
      </c>
      <c r="AI29" s="8">
        <v>8.7999999999999995E-2</v>
      </c>
      <c r="AJ29">
        <v>-1.1479999999999999</v>
      </c>
      <c r="AK29" s="8">
        <v>-25</v>
      </c>
      <c r="AL29">
        <v>19</v>
      </c>
      <c r="AM29" s="8">
        <f t="shared" si="2"/>
        <v>-26.403999999999996</v>
      </c>
      <c r="AO29" t="s">
        <v>27</v>
      </c>
      <c r="AP29">
        <v>1</v>
      </c>
      <c r="AQ29" s="25">
        <v>0.05</v>
      </c>
      <c r="AR29">
        <v>-1E-3</v>
      </c>
      <c r="AS29" s="8">
        <v>8.3000000000000004E-2</v>
      </c>
      <c r="AT29">
        <v>-0.98</v>
      </c>
      <c r="AU29" s="8">
        <v>-15</v>
      </c>
      <c r="AV29">
        <v>18</v>
      </c>
      <c r="AW29" s="8">
        <f t="shared" si="3"/>
        <v>-22.54</v>
      </c>
    </row>
    <row r="30" spans="1:49" x14ac:dyDescent="0.25">
      <c r="A30" t="str">
        <f>+no3_precip_year!A31</f>
        <v>IT0004R</v>
      </c>
      <c r="B30">
        <f>+no3_precip_year!B31</f>
        <v>1</v>
      </c>
      <c r="C30">
        <f>+no3_precip_year!C31</f>
        <v>0.05</v>
      </c>
      <c r="D30">
        <f>+no3_precip_year!D31</f>
        <v>-0.01</v>
      </c>
      <c r="E30">
        <f>+no3_precip_year!E31</f>
        <v>0.74399999999999999</v>
      </c>
      <c r="F30">
        <f>+no3_precip_year!F31</f>
        <v>-1.393</v>
      </c>
      <c r="G30">
        <f>+no3_precip_year!G31</f>
        <v>-114</v>
      </c>
      <c r="H30">
        <f>+no3_precip_year!H31</f>
        <v>23</v>
      </c>
      <c r="I30">
        <f>+no3_precip_year!I31</f>
        <v>-32.039000000000001</v>
      </c>
      <c r="K30" t="s">
        <v>28</v>
      </c>
      <c r="L30">
        <v>0</v>
      </c>
      <c r="M30">
        <v>0.05</v>
      </c>
      <c r="N30">
        <v>-1.2999999999999999E-2</v>
      </c>
      <c r="O30" s="25">
        <v>0.97099999999999997</v>
      </c>
      <c r="P30">
        <v>-1.3180000000000001</v>
      </c>
      <c r="Q30" s="8">
        <v>-73</v>
      </c>
      <c r="R30">
        <v>23</v>
      </c>
      <c r="S30" s="8">
        <f t="shared" si="0"/>
        <v>-30.314</v>
      </c>
      <c r="U30" t="s">
        <v>28</v>
      </c>
      <c r="V30">
        <v>0</v>
      </c>
      <c r="W30">
        <v>0.05</v>
      </c>
      <c r="X30">
        <v>-8.0000000000000002E-3</v>
      </c>
      <c r="Y30" s="25">
        <v>0.7</v>
      </c>
      <c r="Z30">
        <v>-1.137</v>
      </c>
      <c r="AA30" s="8">
        <v>-55</v>
      </c>
      <c r="AB30">
        <v>22</v>
      </c>
      <c r="AC30" s="8">
        <f t="shared" si="1"/>
        <v>-26.151</v>
      </c>
      <c r="AE30" t="s">
        <v>28</v>
      </c>
      <c r="AF30">
        <v>1</v>
      </c>
      <c r="AG30">
        <v>0.05</v>
      </c>
      <c r="AH30">
        <v>-1.7000000000000001E-2</v>
      </c>
      <c r="AI30" s="8">
        <v>0.72699999999999998</v>
      </c>
      <c r="AJ30">
        <v>-2.3149999999999999</v>
      </c>
      <c r="AK30" s="8">
        <v>-131</v>
      </c>
      <c r="AL30">
        <v>23</v>
      </c>
      <c r="AM30" s="8">
        <f t="shared" si="2"/>
        <v>-53.244999999999997</v>
      </c>
      <c r="AO30" t="s">
        <v>28</v>
      </c>
      <c r="AP30">
        <v>0</v>
      </c>
      <c r="AQ30" s="25">
        <v>0.05</v>
      </c>
      <c r="AR30">
        <v>-8.0000000000000002E-3</v>
      </c>
      <c r="AS30" s="8">
        <v>0.51500000000000001</v>
      </c>
      <c r="AT30">
        <v>-1.5169999999999999</v>
      </c>
      <c r="AU30" s="8">
        <v>-48</v>
      </c>
      <c r="AV30">
        <v>21</v>
      </c>
      <c r="AW30" s="8">
        <f t="shared" si="3"/>
        <v>-34.890999999999998</v>
      </c>
    </row>
    <row r="31" spans="1:49" x14ac:dyDescent="0.25">
      <c r="A31" t="str">
        <f>+no3_precip_year!A32</f>
        <v>LT0015R</v>
      </c>
      <c r="B31">
        <f>+no3_precip_year!B32</f>
        <v>1</v>
      </c>
      <c r="C31">
        <f>+no3_precip_year!C32</f>
        <v>0.05</v>
      </c>
      <c r="D31">
        <f>+no3_precip_year!D32</f>
        <v>-1.2999999999999999E-2</v>
      </c>
      <c r="E31">
        <f>+no3_precip_year!E32</f>
        <v>0.71</v>
      </c>
      <c r="F31">
        <f>+no3_precip_year!F32</f>
        <v>-1.7989999999999999</v>
      </c>
      <c r="G31">
        <f>+no3_precip_year!G32</f>
        <v>-103</v>
      </c>
      <c r="H31">
        <f>+no3_precip_year!H32</f>
        <v>23</v>
      </c>
      <c r="I31">
        <f>+no3_precip_year!I32</f>
        <v>-41.376999999999995</v>
      </c>
      <c r="K31" t="s">
        <v>29</v>
      </c>
      <c r="L31">
        <v>0</v>
      </c>
      <c r="M31">
        <v>0.05</v>
      </c>
      <c r="N31">
        <v>-8.9999999999999993E-3</v>
      </c>
      <c r="O31" s="25">
        <v>0.871</v>
      </c>
      <c r="P31">
        <v>-1.0569999999999999</v>
      </c>
      <c r="Q31" s="8">
        <v>-43</v>
      </c>
      <c r="R31">
        <v>23</v>
      </c>
      <c r="S31" s="8">
        <f t="shared" si="0"/>
        <v>-24.311</v>
      </c>
      <c r="U31" t="s">
        <v>29</v>
      </c>
      <c r="V31">
        <v>0</v>
      </c>
      <c r="W31">
        <v>0.05</v>
      </c>
      <c r="X31">
        <v>-2E-3</v>
      </c>
      <c r="Y31" s="25">
        <v>0.44700000000000001</v>
      </c>
      <c r="Z31">
        <v>-0.39700000000000002</v>
      </c>
      <c r="AA31" s="8">
        <v>-9</v>
      </c>
      <c r="AB31">
        <v>23</v>
      </c>
      <c r="AC31" s="8">
        <f t="shared" si="1"/>
        <v>-9.1310000000000002</v>
      </c>
      <c r="AE31" t="s">
        <v>29</v>
      </c>
      <c r="AF31">
        <v>1</v>
      </c>
      <c r="AG31">
        <v>0.05</v>
      </c>
      <c r="AH31">
        <v>-1.2E-2</v>
      </c>
      <c r="AI31" s="8">
        <v>0.60499999999999998</v>
      </c>
      <c r="AJ31">
        <v>-1.962</v>
      </c>
      <c r="AK31" s="8">
        <v>-113</v>
      </c>
      <c r="AL31">
        <v>23</v>
      </c>
      <c r="AM31" s="8">
        <f t="shared" si="2"/>
        <v>-45.125999999999998</v>
      </c>
      <c r="AO31" t="s">
        <v>29</v>
      </c>
      <c r="AP31">
        <v>1</v>
      </c>
      <c r="AQ31" s="25">
        <v>0.05</v>
      </c>
      <c r="AR31">
        <v>-2.5000000000000001E-2</v>
      </c>
      <c r="AS31" s="8">
        <v>1.097</v>
      </c>
      <c r="AT31">
        <v>-2.266</v>
      </c>
      <c r="AU31" s="8">
        <v>-117</v>
      </c>
      <c r="AV31">
        <v>23</v>
      </c>
      <c r="AW31" s="8">
        <f t="shared" si="3"/>
        <v>-52.118000000000002</v>
      </c>
    </row>
    <row r="32" spans="1:49" x14ac:dyDescent="0.25">
      <c r="A32" t="str">
        <f>+no3_precip_year!A33</f>
        <v>LV0010R</v>
      </c>
      <c r="B32">
        <f>+no3_precip_year!B33</f>
        <v>1</v>
      </c>
      <c r="C32">
        <f>+no3_precip_year!C33</f>
        <v>0.05</v>
      </c>
      <c r="D32">
        <f>+no3_precip_year!D33</f>
        <v>-8.0000000000000002E-3</v>
      </c>
      <c r="E32">
        <f>+no3_precip_year!E33</f>
        <v>0.56399999999999995</v>
      </c>
      <c r="F32">
        <f>+no3_precip_year!F33</f>
        <v>-1.36</v>
      </c>
      <c r="G32">
        <f>+no3_precip_year!G33</f>
        <v>-91</v>
      </c>
      <c r="H32">
        <f>+no3_precip_year!H33</f>
        <v>23</v>
      </c>
      <c r="I32">
        <f>+no3_precip_year!I33</f>
        <v>-31.28</v>
      </c>
      <c r="K32" t="s">
        <v>30</v>
      </c>
      <c r="L32">
        <v>0</v>
      </c>
      <c r="M32">
        <v>0.05</v>
      </c>
      <c r="N32">
        <v>-8.0000000000000002E-3</v>
      </c>
      <c r="O32" s="25">
        <v>0.76900000000000002</v>
      </c>
      <c r="P32">
        <v>-1.06</v>
      </c>
      <c r="Q32" s="8">
        <v>-35</v>
      </c>
      <c r="R32">
        <v>23</v>
      </c>
      <c r="S32" s="8">
        <f t="shared" si="0"/>
        <v>-24.380000000000003</v>
      </c>
      <c r="U32" t="s">
        <v>30</v>
      </c>
      <c r="V32">
        <v>0</v>
      </c>
      <c r="W32">
        <v>0.05</v>
      </c>
      <c r="X32">
        <v>-3.0000000000000001E-3</v>
      </c>
      <c r="Y32" s="25">
        <v>0.36699999999999999</v>
      </c>
      <c r="Z32">
        <v>-0.71299999999999997</v>
      </c>
      <c r="AA32" s="8">
        <v>-36</v>
      </c>
      <c r="AB32">
        <v>23</v>
      </c>
      <c r="AC32" s="8">
        <f t="shared" si="1"/>
        <v>-16.399000000000001</v>
      </c>
      <c r="AE32" t="s">
        <v>30</v>
      </c>
      <c r="AF32">
        <v>0</v>
      </c>
      <c r="AG32">
        <v>0.05</v>
      </c>
      <c r="AH32">
        <v>-3.0000000000000001E-3</v>
      </c>
      <c r="AI32" s="8">
        <v>0.45700000000000002</v>
      </c>
      <c r="AJ32">
        <v>-0.69199999999999995</v>
      </c>
      <c r="AK32" s="8">
        <v>-34</v>
      </c>
      <c r="AL32">
        <v>23</v>
      </c>
      <c r="AM32" s="8">
        <f t="shared" si="2"/>
        <v>-15.915999999999999</v>
      </c>
      <c r="AO32" t="s">
        <v>30</v>
      </c>
      <c r="AP32">
        <v>0</v>
      </c>
      <c r="AQ32" s="25">
        <v>0.05</v>
      </c>
      <c r="AR32">
        <v>-7.0000000000000001E-3</v>
      </c>
      <c r="AS32" s="8">
        <v>0.68400000000000005</v>
      </c>
      <c r="AT32">
        <v>-1.0229999999999999</v>
      </c>
      <c r="AU32" s="8">
        <v>-36</v>
      </c>
      <c r="AV32">
        <v>21</v>
      </c>
      <c r="AW32" s="8">
        <f t="shared" si="3"/>
        <v>-23.528999999999996</v>
      </c>
    </row>
    <row r="33" spans="1:49" x14ac:dyDescent="0.25">
      <c r="A33" t="str">
        <f>+no3_precip_year!A34</f>
        <v>NO0001R</v>
      </c>
      <c r="B33">
        <f>+no3_precip_year!B34</f>
        <v>1</v>
      </c>
      <c r="C33">
        <f>+no3_precip_year!C34</f>
        <v>0.05</v>
      </c>
      <c r="D33">
        <f>+no3_precip_year!D34</f>
        <v>-7.0000000000000001E-3</v>
      </c>
      <c r="E33">
        <f>+no3_precip_year!E34</f>
        <v>0.53800000000000003</v>
      </c>
      <c r="F33">
        <f>+no3_precip_year!F34</f>
        <v>-1.3540000000000001</v>
      </c>
      <c r="G33">
        <f>+no3_precip_year!G34</f>
        <v>-133</v>
      </c>
      <c r="H33">
        <f>+no3_precip_year!H34</f>
        <v>23</v>
      </c>
      <c r="I33">
        <f>+no3_precip_year!I34</f>
        <v>-31.142000000000003</v>
      </c>
      <c r="K33" t="s">
        <v>111</v>
      </c>
      <c r="L33">
        <v>0</v>
      </c>
      <c r="M33">
        <v>0.05</v>
      </c>
      <c r="N33">
        <v>-7.0000000000000001E-3</v>
      </c>
      <c r="O33" s="25">
        <v>0.67300000000000004</v>
      </c>
      <c r="P33">
        <v>-0.97399999999999998</v>
      </c>
      <c r="Q33" s="8">
        <v>-35</v>
      </c>
      <c r="R33">
        <v>23</v>
      </c>
      <c r="S33" s="8">
        <f t="shared" si="0"/>
        <v>-22.402000000000001</v>
      </c>
      <c r="U33" t="s">
        <v>111</v>
      </c>
      <c r="V33">
        <v>1</v>
      </c>
      <c r="W33">
        <v>0.05</v>
      </c>
      <c r="X33">
        <v>-6.0000000000000001E-3</v>
      </c>
      <c r="Y33" s="25">
        <v>0.39100000000000001</v>
      </c>
      <c r="Z33">
        <v>-1.587</v>
      </c>
      <c r="AA33" s="8">
        <v>-107</v>
      </c>
      <c r="AB33">
        <v>23</v>
      </c>
      <c r="AC33" s="8">
        <f t="shared" si="1"/>
        <v>-36.500999999999998</v>
      </c>
      <c r="AE33" t="s">
        <v>111</v>
      </c>
      <c r="AF33">
        <v>0</v>
      </c>
      <c r="AG33">
        <v>0.05</v>
      </c>
      <c r="AH33">
        <v>-4.0000000000000001E-3</v>
      </c>
      <c r="AI33" s="8">
        <v>0.496</v>
      </c>
      <c r="AJ33">
        <v>-0.89700000000000002</v>
      </c>
      <c r="AK33" s="8">
        <v>-67</v>
      </c>
      <c r="AL33">
        <v>23</v>
      </c>
      <c r="AM33" s="8">
        <f t="shared" si="2"/>
        <v>-20.631</v>
      </c>
      <c r="AO33" t="s">
        <v>111</v>
      </c>
      <c r="AP33">
        <v>0</v>
      </c>
      <c r="AQ33" s="25">
        <v>0.05</v>
      </c>
      <c r="AR33">
        <v>-5.0000000000000001E-3</v>
      </c>
      <c r="AS33" s="8">
        <v>0.48399999999999999</v>
      </c>
      <c r="AT33">
        <v>-0.93500000000000005</v>
      </c>
      <c r="AU33" s="8">
        <v>-45</v>
      </c>
      <c r="AV33">
        <v>22</v>
      </c>
      <c r="AW33" s="8">
        <f t="shared" si="3"/>
        <v>-21.505000000000003</v>
      </c>
    </row>
    <row r="34" spans="1:49" x14ac:dyDescent="0.25">
      <c r="A34" t="str">
        <f>+no3_precip_year!A35</f>
        <v>NO0015R</v>
      </c>
      <c r="B34">
        <f>+no3_precip_year!B35</f>
        <v>0</v>
      </c>
      <c r="C34">
        <f>+no3_precip_year!C35</f>
        <v>0.05</v>
      </c>
      <c r="D34">
        <f>+no3_precip_year!D35</f>
        <v>0</v>
      </c>
      <c r="E34">
        <f>+no3_precip_year!E35</f>
        <v>0.08</v>
      </c>
      <c r="F34">
        <f>+no3_precip_year!F35</f>
        <v>-0.41699999999999998</v>
      </c>
      <c r="G34">
        <f>+no3_precip_year!G35</f>
        <v>-48</v>
      </c>
      <c r="H34">
        <f>+no3_precip_year!H35</f>
        <v>23</v>
      </c>
      <c r="I34">
        <f>+no3_precip_year!I35</f>
        <v>-9.5909999999999993</v>
      </c>
      <c r="K34" t="s">
        <v>34</v>
      </c>
      <c r="L34">
        <v>0</v>
      </c>
      <c r="M34">
        <v>0.05</v>
      </c>
      <c r="N34">
        <v>0</v>
      </c>
      <c r="O34" s="25">
        <v>0.111</v>
      </c>
      <c r="P34">
        <v>-0.158</v>
      </c>
      <c r="Q34" s="8">
        <v>-10</v>
      </c>
      <c r="R34">
        <v>23</v>
      </c>
      <c r="S34" s="8">
        <f t="shared" si="0"/>
        <v>-3.6339999999999999</v>
      </c>
      <c r="U34" t="s">
        <v>34</v>
      </c>
      <c r="V34">
        <v>0</v>
      </c>
      <c r="W34">
        <v>0.05</v>
      </c>
      <c r="X34">
        <v>1E-3</v>
      </c>
      <c r="Y34" s="25">
        <v>8.5999999999999993E-2</v>
      </c>
      <c r="Z34">
        <v>0.84399999999999997</v>
      </c>
      <c r="AA34" s="8">
        <v>44</v>
      </c>
      <c r="AB34">
        <v>23</v>
      </c>
      <c r="AC34" s="8">
        <f t="shared" si="1"/>
        <v>19.411999999999999</v>
      </c>
      <c r="AE34" t="s">
        <v>34</v>
      </c>
      <c r="AF34">
        <v>0</v>
      </c>
      <c r="AG34">
        <v>0.05</v>
      </c>
      <c r="AH34">
        <v>-1E-3</v>
      </c>
      <c r="AI34" s="8">
        <v>8.3000000000000004E-2</v>
      </c>
      <c r="AJ34">
        <v>-1.5669999999999999</v>
      </c>
      <c r="AK34" s="8">
        <v>-56</v>
      </c>
      <c r="AL34">
        <v>23</v>
      </c>
      <c r="AM34" s="8">
        <f t="shared" si="2"/>
        <v>-36.040999999999997</v>
      </c>
      <c r="AO34" t="s">
        <v>34</v>
      </c>
      <c r="AP34">
        <v>0</v>
      </c>
      <c r="AQ34" s="25">
        <v>0.05</v>
      </c>
      <c r="AR34">
        <v>-1E-3</v>
      </c>
      <c r="AS34" s="8">
        <v>7.0000000000000007E-2</v>
      </c>
      <c r="AT34">
        <v>-1.2030000000000001</v>
      </c>
      <c r="AU34" s="8">
        <v>-65</v>
      </c>
      <c r="AV34">
        <v>23</v>
      </c>
      <c r="AW34" s="8">
        <f t="shared" si="3"/>
        <v>-27.669</v>
      </c>
    </row>
    <row r="35" spans="1:49" x14ac:dyDescent="0.25">
      <c r="A35" t="str">
        <f>+no3_precip_year!A36</f>
        <v>NO0039R</v>
      </c>
      <c r="B35">
        <f>+no3_precip_year!B36</f>
        <v>0</v>
      </c>
      <c r="C35">
        <f>+no3_precip_year!C36</f>
        <v>0.05</v>
      </c>
      <c r="D35">
        <f>+no3_precip_year!D36</f>
        <v>0</v>
      </c>
      <c r="E35">
        <f>+no3_precip_year!E36</f>
        <v>0.06</v>
      </c>
      <c r="F35">
        <f>+no3_precip_year!F36</f>
        <v>-0.61099999999999999</v>
      </c>
      <c r="G35">
        <f>+no3_precip_year!G36</f>
        <v>-28</v>
      </c>
      <c r="H35">
        <f>+no3_precip_year!H36</f>
        <v>23</v>
      </c>
      <c r="I35">
        <f>+no3_precip_year!I36</f>
        <v>-14.052999999999999</v>
      </c>
      <c r="K35" t="s">
        <v>35</v>
      </c>
      <c r="L35">
        <v>0</v>
      </c>
      <c r="M35">
        <v>0.05</v>
      </c>
      <c r="N35">
        <v>0</v>
      </c>
      <c r="O35" s="25">
        <v>7.6999999999999999E-2</v>
      </c>
      <c r="P35">
        <v>0.24</v>
      </c>
      <c r="Q35" s="8">
        <v>12</v>
      </c>
      <c r="R35">
        <v>23</v>
      </c>
      <c r="S35" s="8">
        <f t="shared" si="0"/>
        <v>5.52</v>
      </c>
      <c r="U35" t="s">
        <v>35</v>
      </c>
      <c r="V35">
        <v>0</v>
      </c>
      <c r="W35">
        <v>0.05</v>
      </c>
      <c r="X35">
        <v>0</v>
      </c>
      <c r="Y35" s="25">
        <v>7.5999999999999998E-2</v>
      </c>
      <c r="Z35">
        <v>-0.316</v>
      </c>
      <c r="AA35" s="8">
        <v>-22</v>
      </c>
      <c r="AB35">
        <v>23</v>
      </c>
      <c r="AC35" s="8">
        <f t="shared" si="1"/>
        <v>-7.2679999999999998</v>
      </c>
      <c r="AE35" t="s">
        <v>35</v>
      </c>
      <c r="AF35">
        <v>0</v>
      </c>
      <c r="AG35">
        <v>0.05</v>
      </c>
      <c r="AH35">
        <v>-1E-3</v>
      </c>
      <c r="AI35" s="8">
        <v>5.5E-2</v>
      </c>
      <c r="AJ35">
        <v>-2.4249999999999998</v>
      </c>
      <c r="AK35" s="8">
        <v>-63</v>
      </c>
      <c r="AL35">
        <v>23</v>
      </c>
      <c r="AM35" s="8">
        <f t="shared" si="2"/>
        <v>-55.774999999999999</v>
      </c>
      <c r="AO35" t="s">
        <v>35</v>
      </c>
      <c r="AP35">
        <v>0</v>
      </c>
      <c r="AQ35" s="25">
        <v>0.05</v>
      </c>
      <c r="AR35">
        <v>0</v>
      </c>
      <c r="AS35" s="8">
        <v>3.9E-2</v>
      </c>
      <c r="AT35">
        <v>0</v>
      </c>
      <c r="AU35" s="8">
        <v>-1</v>
      </c>
      <c r="AV35">
        <v>23</v>
      </c>
      <c r="AW35" s="8">
        <f t="shared" si="3"/>
        <v>0</v>
      </c>
    </row>
    <row r="36" spans="1:49" x14ac:dyDescent="0.25">
      <c r="A36" t="str">
        <f>+no3_precip_year!A37</f>
        <v>PL0002R</v>
      </c>
      <c r="B36">
        <f>+no3_precip_year!B37</f>
        <v>1</v>
      </c>
      <c r="C36">
        <f>+no3_precip_year!C37</f>
        <v>0.05</v>
      </c>
      <c r="D36">
        <f>+no3_precip_year!D37</f>
        <v>-8.0000000000000002E-3</v>
      </c>
      <c r="E36">
        <f>+no3_precip_year!E37</f>
        <v>0.54400000000000004</v>
      </c>
      <c r="F36">
        <f>+no3_precip_year!F37</f>
        <v>-1.498</v>
      </c>
      <c r="G36">
        <f>+no3_precip_year!G37</f>
        <v>-133</v>
      </c>
      <c r="H36">
        <f>+no3_precip_year!H37</f>
        <v>23</v>
      </c>
      <c r="I36">
        <f>+no3_precip_year!I37</f>
        <v>-34.454000000000001</v>
      </c>
      <c r="K36" t="s">
        <v>37</v>
      </c>
      <c r="L36">
        <v>1</v>
      </c>
      <c r="M36">
        <v>0.05</v>
      </c>
      <c r="N36">
        <v>-1.2999999999999999E-2</v>
      </c>
      <c r="O36" s="25">
        <v>0.69399999999999995</v>
      </c>
      <c r="P36">
        <v>-1.821</v>
      </c>
      <c r="Q36" s="8">
        <v>-109</v>
      </c>
      <c r="R36">
        <v>23</v>
      </c>
      <c r="S36" s="8">
        <f t="shared" si="0"/>
        <v>-41.882999999999996</v>
      </c>
      <c r="U36" t="s">
        <v>37</v>
      </c>
      <c r="V36">
        <v>1</v>
      </c>
      <c r="W36">
        <v>0.05</v>
      </c>
      <c r="X36">
        <v>-7.0000000000000001E-3</v>
      </c>
      <c r="Y36" s="25">
        <v>0.45900000000000002</v>
      </c>
      <c r="Z36">
        <v>-1.476</v>
      </c>
      <c r="AA36" s="8">
        <v>-83</v>
      </c>
      <c r="AB36">
        <v>23</v>
      </c>
      <c r="AC36" s="8">
        <f t="shared" si="1"/>
        <v>-33.948</v>
      </c>
      <c r="AE36" t="s">
        <v>37</v>
      </c>
      <c r="AF36">
        <v>0</v>
      </c>
      <c r="AG36">
        <v>0.05</v>
      </c>
      <c r="AH36">
        <v>-2E-3</v>
      </c>
      <c r="AI36" s="8">
        <v>0.46700000000000003</v>
      </c>
      <c r="AJ36">
        <v>-0.45200000000000001</v>
      </c>
      <c r="AK36" s="8">
        <v>-25</v>
      </c>
      <c r="AL36">
        <v>23</v>
      </c>
      <c r="AM36" s="8">
        <f t="shared" si="2"/>
        <v>-10.396000000000001</v>
      </c>
      <c r="AO36" t="s">
        <v>37</v>
      </c>
      <c r="AP36">
        <v>1</v>
      </c>
      <c r="AQ36" s="25">
        <v>0.05</v>
      </c>
      <c r="AR36">
        <v>-1.4E-2</v>
      </c>
      <c r="AS36" s="8">
        <v>0.755</v>
      </c>
      <c r="AT36">
        <v>-1.8089999999999999</v>
      </c>
      <c r="AU36" s="8">
        <v>-120</v>
      </c>
      <c r="AV36">
        <v>23</v>
      </c>
      <c r="AW36" s="8">
        <f t="shared" si="3"/>
        <v>-41.606999999999999</v>
      </c>
    </row>
    <row r="37" spans="1:49" x14ac:dyDescent="0.25">
      <c r="A37" t="str">
        <f>+no3_precip_year!A38</f>
        <v>PL0003R</v>
      </c>
      <c r="B37">
        <f>+no3_precip_year!B38</f>
        <v>0</v>
      </c>
      <c r="C37">
        <f>+no3_precip_year!C38</f>
        <v>0.05</v>
      </c>
      <c r="D37">
        <f>+no3_precip_year!D38</f>
        <v>-5.0000000000000001E-3</v>
      </c>
      <c r="E37">
        <f>+no3_precip_year!E38</f>
        <v>0.83599999999999997</v>
      </c>
      <c r="F37">
        <f>+no3_precip_year!F38</f>
        <v>-0.53800000000000003</v>
      </c>
      <c r="G37">
        <f>+no3_precip_year!G38</f>
        <v>-51</v>
      </c>
      <c r="H37">
        <f>+no3_precip_year!H38</f>
        <v>22</v>
      </c>
      <c r="I37">
        <f>+no3_precip_year!I38</f>
        <v>-12.374000000000001</v>
      </c>
      <c r="K37" t="s">
        <v>38</v>
      </c>
      <c r="L37">
        <v>1</v>
      </c>
      <c r="M37">
        <v>0.05</v>
      </c>
      <c r="N37">
        <v>-1.2999999999999999E-2</v>
      </c>
      <c r="O37" s="25">
        <v>0.999</v>
      </c>
      <c r="P37">
        <v>-1.3240000000000001</v>
      </c>
      <c r="Q37" s="8">
        <v>-70</v>
      </c>
      <c r="R37">
        <v>22</v>
      </c>
      <c r="S37" s="8">
        <f t="shared" si="0"/>
        <v>-30.452000000000002</v>
      </c>
      <c r="U37" t="s">
        <v>38</v>
      </c>
      <c r="V37">
        <v>0</v>
      </c>
      <c r="W37">
        <v>0.05</v>
      </c>
      <c r="X37">
        <v>2E-3</v>
      </c>
      <c r="Y37" s="25">
        <v>0.70199999999999996</v>
      </c>
      <c r="Z37">
        <v>0.27400000000000002</v>
      </c>
      <c r="AA37" s="8">
        <v>7</v>
      </c>
      <c r="AB37">
        <v>22</v>
      </c>
      <c r="AC37" s="8">
        <f t="shared" si="1"/>
        <v>6.3020000000000005</v>
      </c>
      <c r="AE37" t="s">
        <v>38</v>
      </c>
      <c r="AF37">
        <v>0</v>
      </c>
      <c r="AG37">
        <v>0.05</v>
      </c>
      <c r="AH37">
        <v>-7.0000000000000001E-3</v>
      </c>
      <c r="AI37">
        <v>0.90200000000000002</v>
      </c>
      <c r="AJ37">
        <v>-0.81100000000000005</v>
      </c>
      <c r="AK37" s="8">
        <v>-35</v>
      </c>
      <c r="AL37">
        <v>22</v>
      </c>
      <c r="AM37" s="8">
        <f t="shared" si="2"/>
        <v>-18.653000000000002</v>
      </c>
      <c r="AO37" t="s">
        <v>38</v>
      </c>
      <c r="AP37">
        <v>0</v>
      </c>
      <c r="AQ37" s="25">
        <v>0.05</v>
      </c>
      <c r="AR37">
        <v>-1.0999999999999999E-2</v>
      </c>
      <c r="AS37">
        <v>0.90300000000000002</v>
      </c>
      <c r="AT37">
        <v>-1.234</v>
      </c>
      <c r="AU37" s="8">
        <v>-69</v>
      </c>
      <c r="AV37">
        <v>22</v>
      </c>
      <c r="AW37" s="8">
        <f t="shared" si="3"/>
        <v>-28.381999999999998</v>
      </c>
    </row>
    <row r="38" spans="1:49" x14ac:dyDescent="0.25">
      <c r="A38" t="str">
        <f>+no3_precip_year!A39</f>
        <v>RS0005R</v>
      </c>
      <c r="B38">
        <f>+no3_precip_year!B39</f>
        <v>0</v>
      </c>
      <c r="C38">
        <f>+no3_precip_year!C39</f>
        <v>0.05</v>
      </c>
      <c r="D38">
        <f>+no3_precip_year!D39</f>
        <v>-6.0000000000000001E-3</v>
      </c>
      <c r="E38">
        <f>+no3_precip_year!E39</f>
        <v>0.56699999999999995</v>
      </c>
      <c r="F38">
        <f>+no3_precip_year!F39</f>
        <v>-1.0720000000000001</v>
      </c>
      <c r="G38">
        <f>+no3_precip_year!G39</f>
        <v>-59</v>
      </c>
      <c r="H38">
        <f>+no3_precip_year!H39</f>
        <v>23</v>
      </c>
      <c r="I38">
        <f>+no3_precip_year!I39</f>
        <v>-24.656000000000002</v>
      </c>
      <c r="K38" t="s">
        <v>39</v>
      </c>
      <c r="L38">
        <v>0</v>
      </c>
      <c r="M38">
        <v>0.05</v>
      </c>
      <c r="N38">
        <v>-6.0000000000000001E-3</v>
      </c>
      <c r="O38" s="25">
        <v>0.59799999999999998</v>
      </c>
      <c r="P38">
        <v>-0.98899999999999999</v>
      </c>
      <c r="Q38" s="8">
        <v>-25</v>
      </c>
      <c r="R38">
        <v>22</v>
      </c>
      <c r="S38" s="8">
        <f t="shared" si="0"/>
        <v>-22.747</v>
      </c>
      <c r="U38" t="s">
        <v>39</v>
      </c>
      <c r="V38">
        <v>0</v>
      </c>
      <c r="W38">
        <v>0.05</v>
      </c>
      <c r="X38">
        <v>-3.0000000000000001E-3</v>
      </c>
      <c r="Y38" s="25">
        <v>0.46700000000000003</v>
      </c>
      <c r="Z38">
        <v>-0.73399999999999999</v>
      </c>
      <c r="AA38" s="8">
        <v>-33</v>
      </c>
      <c r="AB38">
        <v>22</v>
      </c>
      <c r="AC38" s="8">
        <f t="shared" si="1"/>
        <v>-16.881999999999998</v>
      </c>
      <c r="AE38" t="s">
        <v>39</v>
      </c>
      <c r="AF38">
        <v>0</v>
      </c>
      <c r="AG38">
        <v>0.05</v>
      </c>
      <c r="AH38">
        <v>-1.0999999999999999E-2</v>
      </c>
      <c r="AI38">
        <v>0.58499999999999996</v>
      </c>
      <c r="AJ38">
        <v>-1.863</v>
      </c>
      <c r="AK38" s="8">
        <v>-46</v>
      </c>
      <c r="AL38">
        <v>21</v>
      </c>
      <c r="AM38" s="8">
        <f t="shared" si="2"/>
        <v>-42.848999999999997</v>
      </c>
      <c r="AO38" t="s">
        <v>39</v>
      </c>
      <c r="AP38">
        <v>0</v>
      </c>
      <c r="AQ38" s="25">
        <v>0.05</v>
      </c>
      <c r="AR38">
        <v>-8.9999999999999993E-3</v>
      </c>
      <c r="AS38" s="8">
        <v>0.72299999999999998</v>
      </c>
      <c r="AT38">
        <v>-1.2310000000000001</v>
      </c>
      <c r="AU38" s="8">
        <v>-52</v>
      </c>
      <c r="AV38">
        <v>21</v>
      </c>
      <c r="AW38" s="8">
        <f t="shared" si="3"/>
        <v>-28.313000000000002</v>
      </c>
    </row>
    <row r="39" spans="1:49" x14ac:dyDescent="0.25">
      <c r="A39" t="str">
        <f>+no3_precip_year!A40</f>
        <v>RU0001R</v>
      </c>
      <c r="B39">
        <f>+no3_precip_year!B40</f>
        <v>0</v>
      </c>
      <c r="C39">
        <f>+no3_precip_year!C40</f>
        <v>0.05</v>
      </c>
      <c r="D39">
        <f>+no3_precip_year!D40</f>
        <v>0</v>
      </c>
      <c r="E39">
        <f>+no3_precip_year!E40</f>
        <v>8.5000000000000006E-2</v>
      </c>
      <c r="F39">
        <f>+no3_precip_year!F40</f>
        <v>0.39400000000000002</v>
      </c>
      <c r="G39">
        <f>+no3_precip_year!G40</f>
        <v>14</v>
      </c>
      <c r="H39">
        <f>+no3_precip_year!H40</f>
        <v>21</v>
      </c>
      <c r="I39">
        <f>+no3_precip_year!I40</f>
        <v>9.0620000000000012</v>
      </c>
      <c r="K39" t="s">
        <v>68</v>
      </c>
      <c r="L39">
        <v>0</v>
      </c>
      <c r="M39">
        <v>0.05</v>
      </c>
      <c r="N39">
        <v>0</v>
      </c>
      <c r="O39">
        <v>0.14399999999999999</v>
      </c>
      <c r="P39">
        <v>0.26300000000000001</v>
      </c>
      <c r="Q39" s="8">
        <v>4</v>
      </c>
      <c r="R39">
        <v>21</v>
      </c>
      <c r="S39" s="8">
        <f t="shared" si="0"/>
        <v>6.0490000000000004</v>
      </c>
      <c r="U39" t="s">
        <v>68</v>
      </c>
      <c r="V39">
        <v>0</v>
      </c>
      <c r="W39">
        <v>0.05</v>
      </c>
      <c r="X39">
        <v>1E-3</v>
      </c>
      <c r="Y39">
        <v>4.1000000000000002E-2</v>
      </c>
      <c r="Z39">
        <v>2.2080000000000002</v>
      </c>
      <c r="AA39" s="8">
        <v>39</v>
      </c>
      <c r="AB39">
        <v>22</v>
      </c>
      <c r="AC39" s="8">
        <f t="shared" si="1"/>
        <v>50.784000000000006</v>
      </c>
      <c r="AE39" t="s">
        <v>68</v>
      </c>
      <c r="AF39">
        <v>0</v>
      </c>
      <c r="AG39">
        <v>0.05</v>
      </c>
      <c r="AH39">
        <v>-1E-3</v>
      </c>
      <c r="AI39">
        <v>7.0999999999999994E-2</v>
      </c>
      <c r="AJ39">
        <v>-0.749</v>
      </c>
      <c r="AK39" s="8">
        <v>-14</v>
      </c>
      <c r="AL39">
        <v>21</v>
      </c>
      <c r="AM39" s="8">
        <f t="shared" si="2"/>
        <v>-17.227</v>
      </c>
      <c r="AO39" t="s">
        <v>68</v>
      </c>
      <c r="AP39">
        <v>0</v>
      </c>
      <c r="AQ39" s="25">
        <v>0.05</v>
      </c>
      <c r="AR39">
        <v>0</v>
      </c>
      <c r="AS39" s="8">
        <v>0.157</v>
      </c>
      <c r="AT39">
        <v>-0.12</v>
      </c>
      <c r="AU39" s="8">
        <v>-8</v>
      </c>
      <c r="AV39">
        <v>20</v>
      </c>
      <c r="AW39" s="8">
        <f t="shared" si="3"/>
        <v>-2.76</v>
      </c>
    </row>
    <row r="40" spans="1:49" x14ac:dyDescent="0.25">
      <c r="A40" t="str">
        <f>+no3_precip_year!A41</f>
        <v>RU0013R</v>
      </c>
      <c r="B40">
        <f>+no3_precip_year!B41</f>
        <v>0</v>
      </c>
      <c r="C40">
        <f>+no3_precip_year!C41</f>
        <v>0.05</v>
      </c>
      <c r="D40">
        <f>+no3_precip_year!D41</f>
        <v>2E-3</v>
      </c>
      <c r="E40">
        <f>+no3_precip_year!E41</f>
        <v>0.125</v>
      </c>
      <c r="F40">
        <f>+no3_precip_year!F41</f>
        <v>1.2649999999999999</v>
      </c>
      <c r="G40">
        <f>+no3_precip_year!G41</f>
        <v>39</v>
      </c>
      <c r="H40">
        <f>+no3_precip_year!H41</f>
        <v>23</v>
      </c>
      <c r="I40">
        <f>+no3_precip_year!I41</f>
        <v>29.094999999999999</v>
      </c>
      <c r="K40" t="s">
        <v>112</v>
      </c>
      <c r="L40">
        <v>1</v>
      </c>
      <c r="M40">
        <v>0.05</v>
      </c>
      <c r="N40">
        <v>-2E-3</v>
      </c>
      <c r="O40">
        <v>0.21299999999999999</v>
      </c>
      <c r="P40">
        <v>-1.095</v>
      </c>
      <c r="Q40" s="8">
        <v>-75</v>
      </c>
      <c r="R40">
        <v>23</v>
      </c>
      <c r="S40" s="8">
        <f t="shared" si="0"/>
        <v>-25.184999999999999</v>
      </c>
      <c r="U40" t="s">
        <v>112</v>
      </c>
      <c r="V40">
        <v>1</v>
      </c>
      <c r="W40">
        <v>0.05</v>
      </c>
      <c r="X40">
        <v>3.0000000000000001E-3</v>
      </c>
      <c r="Y40">
        <v>0.06</v>
      </c>
      <c r="Z40">
        <v>5.2370000000000001</v>
      </c>
      <c r="AA40" s="8">
        <v>77</v>
      </c>
      <c r="AB40">
        <v>22</v>
      </c>
      <c r="AC40" s="8">
        <f t="shared" si="1"/>
        <v>120.45100000000001</v>
      </c>
      <c r="AE40" t="s">
        <v>112</v>
      </c>
      <c r="AF40">
        <v>0</v>
      </c>
      <c r="AG40">
        <v>0.05</v>
      </c>
      <c r="AH40">
        <v>1E-3</v>
      </c>
      <c r="AI40">
        <v>0.124</v>
      </c>
      <c r="AJ40">
        <v>0.46800000000000003</v>
      </c>
      <c r="AK40" s="8">
        <v>13</v>
      </c>
      <c r="AL40">
        <v>22</v>
      </c>
      <c r="AM40" s="8">
        <f t="shared" si="2"/>
        <v>10.764000000000001</v>
      </c>
      <c r="AO40" t="s">
        <v>112</v>
      </c>
      <c r="AP40">
        <v>0</v>
      </c>
      <c r="AQ40" s="25">
        <v>0.05</v>
      </c>
      <c r="AR40">
        <v>-2E-3</v>
      </c>
      <c r="AS40">
        <v>0.26500000000000001</v>
      </c>
      <c r="AT40">
        <v>-0.77</v>
      </c>
      <c r="AU40" s="8">
        <v>-31</v>
      </c>
      <c r="AV40">
        <v>22</v>
      </c>
      <c r="AW40" s="8">
        <f t="shared" si="3"/>
        <v>-17.71</v>
      </c>
    </row>
    <row r="41" spans="1:49" x14ac:dyDescent="0.25">
      <c r="A41" t="str">
        <f>+no3_precip_year!A42</f>
        <v>SE0002</v>
      </c>
      <c r="B41">
        <f>+no3_precip_year!B42</f>
        <v>1</v>
      </c>
      <c r="C41">
        <f>+no3_precip_year!C42</f>
        <v>0.05</v>
      </c>
      <c r="D41">
        <f>+no3_precip_year!D42</f>
        <v>-1.2E-2</v>
      </c>
      <c r="E41">
        <f>+no3_precip_year!E42</f>
        <v>0.63700000000000001</v>
      </c>
      <c r="F41">
        <f>+no3_precip_year!F42</f>
        <v>-1.944</v>
      </c>
      <c r="G41">
        <f>+no3_precip_year!G42</f>
        <v>-186</v>
      </c>
      <c r="H41">
        <f>+no3_precip_year!H42</f>
        <v>23</v>
      </c>
      <c r="I41">
        <f>+no3_precip_year!I42</f>
        <v>-44.711999999999996</v>
      </c>
      <c r="K41" t="s">
        <v>194</v>
      </c>
      <c r="L41">
        <v>0</v>
      </c>
      <c r="M41">
        <v>0.05</v>
      </c>
      <c r="N41">
        <v>-8.9999999999999993E-3</v>
      </c>
      <c r="O41">
        <v>0.78500000000000003</v>
      </c>
      <c r="P41">
        <v>-1.127</v>
      </c>
      <c r="Q41" s="8">
        <v>-53</v>
      </c>
      <c r="R41">
        <v>23</v>
      </c>
      <c r="S41" s="8">
        <f t="shared" si="0"/>
        <v>-25.920999999999999</v>
      </c>
      <c r="U41" t="s">
        <v>194</v>
      </c>
      <c r="V41">
        <v>1</v>
      </c>
      <c r="W41">
        <v>0.05</v>
      </c>
      <c r="X41">
        <v>-1.2E-2</v>
      </c>
      <c r="Y41">
        <v>0.54900000000000004</v>
      </c>
      <c r="Z41">
        <v>-2.2530000000000001</v>
      </c>
      <c r="AA41" s="8">
        <v>-123</v>
      </c>
      <c r="AB41">
        <v>23</v>
      </c>
      <c r="AC41" s="8">
        <f t="shared" si="1"/>
        <v>-51.819000000000003</v>
      </c>
      <c r="AE41" t="s">
        <v>194</v>
      </c>
      <c r="AF41">
        <v>0</v>
      </c>
      <c r="AG41">
        <v>0.05</v>
      </c>
      <c r="AH41">
        <v>-2E-3</v>
      </c>
      <c r="AI41">
        <v>0.49299999999999999</v>
      </c>
      <c r="AJ41">
        <v>-0.40799999999999997</v>
      </c>
      <c r="AK41" s="8">
        <v>-21</v>
      </c>
      <c r="AL41">
        <v>23</v>
      </c>
      <c r="AM41" s="8">
        <f t="shared" si="2"/>
        <v>-9.3839999999999986</v>
      </c>
      <c r="AO41" t="s">
        <v>194</v>
      </c>
      <c r="AP41">
        <v>0</v>
      </c>
      <c r="AQ41">
        <v>0.05</v>
      </c>
      <c r="AR41">
        <v>-5.0000000000000001E-3</v>
      </c>
      <c r="AS41">
        <v>0.65100000000000002</v>
      </c>
      <c r="AT41">
        <v>-0.78900000000000003</v>
      </c>
      <c r="AU41" s="8">
        <v>-53</v>
      </c>
      <c r="AV41">
        <v>23</v>
      </c>
      <c r="AW41" s="8">
        <f t="shared" si="3"/>
        <v>-18.147000000000002</v>
      </c>
    </row>
    <row r="42" spans="1:49" x14ac:dyDescent="0.25">
      <c r="A42" t="str">
        <f>+no3_precip_year!A43</f>
        <v>SE0011R</v>
      </c>
      <c r="B42">
        <f>+no3_precip_year!B43</f>
        <v>1</v>
      </c>
      <c r="C42">
        <f>+no3_precip_year!C43</f>
        <v>0.05</v>
      </c>
      <c r="D42">
        <f>+no3_precip_year!D43</f>
        <v>-1.0999999999999999E-2</v>
      </c>
      <c r="E42">
        <f>+no3_precip_year!E43</f>
        <v>0.65800000000000003</v>
      </c>
      <c r="F42">
        <f>+no3_precip_year!F43</f>
        <v>-1.6519999999999999</v>
      </c>
      <c r="G42">
        <f>+no3_precip_year!G43</f>
        <v>-141</v>
      </c>
      <c r="H42">
        <f>+no3_precip_year!H43</f>
        <v>23</v>
      </c>
      <c r="I42">
        <f>+no3_precip_year!I43</f>
        <v>-37.995999999999995</v>
      </c>
      <c r="K42" t="s">
        <v>42</v>
      </c>
      <c r="L42">
        <v>1</v>
      </c>
      <c r="M42">
        <v>0.05</v>
      </c>
      <c r="N42">
        <v>-1.2999999999999999E-2</v>
      </c>
      <c r="O42">
        <v>0.83599999999999997</v>
      </c>
      <c r="P42">
        <v>-1.546</v>
      </c>
      <c r="Q42" s="8">
        <v>-109</v>
      </c>
      <c r="R42">
        <v>23</v>
      </c>
      <c r="S42" s="8">
        <f t="shared" si="0"/>
        <v>-35.558</v>
      </c>
      <c r="U42" t="s">
        <v>42</v>
      </c>
      <c r="V42">
        <v>1</v>
      </c>
      <c r="W42">
        <v>0.05</v>
      </c>
      <c r="X42">
        <v>-1.0999999999999999E-2</v>
      </c>
      <c r="Y42">
        <v>0.52300000000000002</v>
      </c>
      <c r="Z42">
        <v>-2.1139999999999999</v>
      </c>
      <c r="AA42" s="8">
        <v>-119</v>
      </c>
      <c r="AB42">
        <v>22</v>
      </c>
      <c r="AC42" s="8">
        <f t="shared" si="1"/>
        <v>-48.622</v>
      </c>
      <c r="AE42" t="s">
        <v>42</v>
      </c>
      <c r="AF42">
        <v>1</v>
      </c>
      <c r="AG42">
        <v>0.05</v>
      </c>
      <c r="AH42">
        <v>-8.9999999999999993E-3</v>
      </c>
      <c r="AI42">
        <v>0.59699999999999998</v>
      </c>
      <c r="AJ42">
        <v>-1.51</v>
      </c>
      <c r="AK42" s="8">
        <v>-91</v>
      </c>
      <c r="AL42">
        <v>23</v>
      </c>
      <c r="AM42" s="8">
        <f t="shared" si="2"/>
        <v>-34.729999999999997</v>
      </c>
      <c r="AO42" t="s">
        <v>42</v>
      </c>
      <c r="AP42">
        <v>0</v>
      </c>
      <c r="AQ42">
        <v>0.05</v>
      </c>
      <c r="AR42">
        <v>-7.0000000000000001E-3</v>
      </c>
      <c r="AS42">
        <v>0.72199999999999998</v>
      </c>
      <c r="AT42">
        <v>-0.96899999999999997</v>
      </c>
      <c r="AU42" s="8">
        <v>-65</v>
      </c>
      <c r="AV42">
        <v>23</v>
      </c>
      <c r="AW42" s="8">
        <f t="shared" si="3"/>
        <v>-22.286999999999999</v>
      </c>
    </row>
    <row r="43" spans="1:49" x14ac:dyDescent="0.25">
      <c r="A43" t="str">
        <f>+no3_precip_year!A44</f>
        <v>SK0002R</v>
      </c>
      <c r="B43">
        <f>+no3_precip_year!B44</f>
        <v>1</v>
      </c>
      <c r="C43">
        <f>+no3_precip_year!C44</f>
        <v>0.05</v>
      </c>
      <c r="D43">
        <f>+no3_precip_year!D44</f>
        <v>-1.2999999999999999E-2</v>
      </c>
      <c r="E43">
        <f>+no3_precip_year!E44</f>
        <v>0.53</v>
      </c>
      <c r="F43">
        <f>+no3_precip_year!F44</f>
        <v>-2.5470000000000002</v>
      </c>
      <c r="G43">
        <f>+no3_precip_year!G44</f>
        <v>-155</v>
      </c>
      <c r="H43">
        <f>+no3_precip_year!H44</f>
        <v>22</v>
      </c>
      <c r="I43">
        <f>+no3_precip_year!I44</f>
        <v>-58.581000000000003</v>
      </c>
      <c r="K43" t="s">
        <v>43</v>
      </c>
      <c r="L43">
        <v>1</v>
      </c>
      <c r="M43">
        <v>0.05</v>
      </c>
      <c r="N43">
        <v>-1.4999999999999999E-2</v>
      </c>
      <c r="O43">
        <v>0.68</v>
      </c>
      <c r="P43">
        <v>-2.254</v>
      </c>
      <c r="Q43" s="8">
        <v>-120</v>
      </c>
      <c r="R43">
        <v>22</v>
      </c>
      <c r="S43" s="8">
        <f t="shared" si="0"/>
        <v>-51.841999999999999</v>
      </c>
      <c r="U43" t="s">
        <v>43</v>
      </c>
      <c r="V43">
        <v>1</v>
      </c>
      <c r="W43">
        <v>0.05</v>
      </c>
      <c r="X43">
        <v>-1.0999999999999999E-2</v>
      </c>
      <c r="Y43">
        <v>0.45400000000000001</v>
      </c>
      <c r="Z43">
        <v>-2.4769999999999999</v>
      </c>
      <c r="AA43" s="8">
        <v>-135</v>
      </c>
      <c r="AB43">
        <v>22</v>
      </c>
      <c r="AC43" s="8">
        <f t="shared" si="1"/>
        <v>-56.970999999999997</v>
      </c>
      <c r="AE43" t="s">
        <v>43</v>
      </c>
      <c r="AF43">
        <v>1</v>
      </c>
      <c r="AG43">
        <v>0.05</v>
      </c>
      <c r="AH43">
        <v>-1.2E-2</v>
      </c>
      <c r="AI43">
        <v>0.433</v>
      </c>
      <c r="AJ43">
        <v>-2.6989999999999998</v>
      </c>
      <c r="AK43" s="8">
        <v>-145</v>
      </c>
      <c r="AL43">
        <v>22</v>
      </c>
      <c r="AM43" s="8">
        <f t="shared" si="2"/>
        <v>-62.076999999999998</v>
      </c>
      <c r="AO43" t="s">
        <v>43</v>
      </c>
      <c r="AP43">
        <v>1</v>
      </c>
      <c r="AQ43">
        <v>0.05</v>
      </c>
      <c r="AR43">
        <v>-1.4999999999999999E-2</v>
      </c>
      <c r="AS43">
        <v>0.56599999999999995</v>
      </c>
      <c r="AT43">
        <v>-2.65</v>
      </c>
      <c r="AU43" s="8">
        <v>-147</v>
      </c>
      <c r="AV43">
        <v>23</v>
      </c>
      <c r="AW43" s="8">
        <f t="shared" si="3"/>
        <v>-60.949999999999996</v>
      </c>
    </row>
  </sheetData>
  <mergeCells count="5">
    <mergeCell ref="A1:I1"/>
    <mergeCell ref="K1:S1"/>
    <mergeCell ref="U1:AC1"/>
    <mergeCell ref="AE1:AM1"/>
    <mergeCell ref="AO1:AW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xSO4_precip_year</vt:lpstr>
      <vt:lpstr>xSO4_season</vt:lpstr>
      <vt:lpstr>SO2_year</vt:lpstr>
      <vt:lpstr>SO2_season</vt:lpstr>
      <vt:lpstr>SO4_year</vt:lpstr>
      <vt:lpstr>SO4_season</vt:lpstr>
      <vt:lpstr>no3_precip_year</vt:lpstr>
      <vt:lpstr>no3_season</vt:lpstr>
      <vt:lpstr>NO2_year</vt:lpstr>
      <vt:lpstr>no2_season</vt:lpstr>
      <vt:lpstr>sumNO3_year</vt:lpstr>
      <vt:lpstr>sno3_season</vt:lpstr>
      <vt:lpstr>NH4_precip_year</vt:lpstr>
      <vt:lpstr>nh4_season</vt:lpstr>
      <vt:lpstr>sumNH4_year</vt:lpstr>
      <vt:lpstr>snh4_season</vt:lpstr>
      <vt:lpstr>PM</vt:lpstr>
      <vt:lpstr>pm10_season</vt:lpstr>
      <vt:lpstr>pm25_season</vt:lpstr>
    </vt:vector>
  </TitlesOfParts>
  <Company>NILU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Wenche Aas</dc:creator>
  <cp:lastModifiedBy> Wenche Aas</cp:lastModifiedBy>
  <dcterms:created xsi:type="dcterms:W3CDTF">2015-04-09T14:09:36Z</dcterms:created>
  <dcterms:modified xsi:type="dcterms:W3CDTF">2015-04-25T18:55:15Z</dcterms:modified>
</cp:coreProperties>
</file>