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3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3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  <sheet state="visible" name="for modellers" sheetId="3" r:id="rId5"/>
  </sheets>
  <definedNames/>
  <calcPr/>
</workbook>
</file>

<file path=xl/sharedStrings.xml><?xml version="1.0" encoding="utf-8"?>
<sst xmlns="http://schemas.openxmlformats.org/spreadsheetml/2006/main" count="1003" uniqueCount="263">
  <si>
    <t>Station Code</t>
  </si>
  <si>
    <t>The following is a list of monitoring
stations with dry surface absorption and scattering measurements available for
comparison to aerosol models. A Python script will be available to modelers to
sample global model runs at these specific station locations. 
Questions?
Contact Betsy Andrews (betsy.andrews@noaa.gov)
</t>
  </si>
  <si>
    <t>EBAS ID</t>
  </si>
  <si>
    <t>Country</t>
  </si>
  <si>
    <t>Station</t>
  </si>
  <si>
    <t>Lat</t>
  </si>
  <si>
    <t>Long</t>
  </si>
  <si>
    <t>Elevation (m asl)</t>
  </si>
  <si>
    <t>Parameter</t>
  </si>
  <si>
    <t>year from</t>
  </si>
  <si>
    <t>year to</t>
  </si>
  <si>
    <t>ALT</t>
  </si>
  <si>
    <t>scattering coefficient (dry)</t>
  </si>
  <si>
    <t>CA0420G</t>
  </si>
  <si>
    <t>Canada</t>
  </si>
  <si>
    <t>Alert</t>
  </si>
  <si>
    <t>EBAS Code</t>
  </si>
  <si>
    <t>GAW code</t>
  </si>
  <si>
    <t>Lat.</t>
  </si>
  <si>
    <t>Lon.</t>
  </si>
  <si>
    <t>asymmetry parameter</t>
  </si>
  <si>
    <t>Ångström scattering</t>
  </si>
  <si>
    <t>absorption coefficient</t>
  </si>
  <si>
    <t>Ångström absorption</t>
  </si>
  <si>
    <t>scattering coeff. (RH)</t>
  </si>
  <si>
    <t>---</t>
  </si>
  <si>
    <t>from</t>
  </si>
  <si>
    <t>to</t>
  </si>
  <si>
    <t>AMY</t>
  </si>
  <si>
    <t>KR0100R</t>
  </si>
  <si>
    <t>Korea</t>
  </si>
  <si>
    <t>Anmyeon-do</t>
  </si>
  <si>
    <t>to be collected</t>
  </si>
  <si>
    <t>DE0061B</t>
  </si>
  <si>
    <t>Germany</t>
  </si>
  <si>
    <t>Annaberg-Buchholz</t>
  </si>
  <si>
    <t>APP</t>
  </si>
  <si>
    <t>US3446C</t>
  </si>
  <si>
    <t>USA</t>
  </si>
  <si>
    <t>Appalachian State U.</t>
  </si>
  <si>
    <t>APT</t>
  </si>
  <si>
    <t>SE0012R</t>
  </si>
  <si>
    <t>Sweden</t>
  </si>
  <si>
    <t>Aspvreten</t>
  </si>
  <si>
    <t>BRW</t>
  </si>
  <si>
    <t>US0008R</t>
  </si>
  <si>
    <t>Barrow</t>
  </si>
  <si>
    <t>BEO</t>
  </si>
  <si>
    <t>BG0001R</t>
  </si>
  <si>
    <t xml:space="preserve">Bulgaria </t>
  </si>
  <si>
    <t>BEO Moussala</t>
  </si>
  <si>
    <t>BIR</t>
  </si>
  <si>
    <t>NO0002R</t>
  </si>
  <si>
    <t>Norway</t>
  </si>
  <si>
    <t>Birkenes</t>
  </si>
  <si>
    <t>BND</t>
  </si>
  <si>
    <t>US0035R</t>
  </si>
  <si>
    <t>Bondville</t>
  </si>
  <si>
    <t>BKT</t>
  </si>
  <si>
    <t>ID1013R</t>
  </si>
  <si>
    <t>Indonesia</t>
  </si>
  <si>
    <t>Bukit Kototabang</t>
  </si>
  <si>
    <t>DE0056R</t>
  </si>
  <si>
    <t>Bösel</t>
  </si>
  <si>
    <t>CES</t>
  </si>
  <si>
    <t>NL0011R</t>
  </si>
  <si>
    <t>Netherlands</t>
  </si>
  <si>
    <t>Cabauw</t>
  </si>
  <si>
    <t>PVC</t>
  </si>
  <si>
    <t>US0042R</t>
  </si>
  <si>
    <t>Cape Cod</t>
  </si>
  <si>
    <t>CGO</t>
  </si>
  <si>
    <t>AU0002G</t>
  </si>
  <si>
    <t>Australia</t>
  </si>
  <si>
    <t>Cape Grim</t>
  </si>
  <si>
    <t>CPT</t>
  </si>
  <si>
    <t>ZA0001G</t>
  </si>
  <si>
    <t>S. Africa</t>
  </si>
  <si>
    <t>Cape Point</t>
  </si>
  <si>
    <t>CPR</t>
  </si>
  <si>
    <t>PR0100C</t>
  </si>
  <si>
    <t>Puerto Rico</t>
  </si>
  <si>
    <t>Cape San Juan</t>
  </si>
  <si>
    <t>CHC</t>
  </si>
  <si>
    <t>BO0001R</t>
  </si>
  <si>
    <t>Bolivia</t>
  </si>
  <si>
    <t>Chacaltaya</t>
  </si>
  <si>
    <t>DMV</t>
  </si>
  <si>
    <t>MY1053R</t>
  </si>
  <si>
    <t>Malaysia</t>
  </si>
  <si>
    <t>Danum Valley</t>
  </si>
  <si>
    <t>DEM</t>
  </si>
  <si>
    <t>GR0100B</t>
  </si>
  <si>
    <t>Greece</t>
  </si>
  <si>
    <t>Demokritos</t>
  </si>
  <si>
    <t>ETL</t>
  </si>
  <si>
    <t>CA0102R</t>
  </si>
  <si>
    <t>East Trout Lake</t>
  </si>
  <si>
    <t>EGB</t>
  </si>
  <si>
    <t>CA0011R</t>
  </si>
  <si>
    <t>Egbert</t>
  </si>
  <si>
    <t>ARN</t>
  </si>
  <si>
    <t>ES0100R</t>
  </si>
  <si>
    <t>Spain</t>
  </si>
  <si>
    <t>El Arenosillo</t>
  </si>
  <si>
    <t>TLL</t>
  </si>
  <si>
    <t>CL0001R</t>
  </si>
  <si>
    <t>Chile</t>
  </si>
  <si>
    <t>El Tololo</t>
  </si>
  <si>
    <t>FIN</t>
  </si>
  <si>
    <t>GR0002R</t>
  </si>
  <si>
    <t>Finokalia</t>
  </si>
  <si>
    <t>GSN</t>
  </si>
  <si>
    <t>KR0101R</t>
  </si>
  <si>
    <t>Gosan</t>
  </si>
  <si>
    <t>GRW</t>
  </si>
  <si>
    <t>PT0007R</t>
  </si>
  <si>
    <t>Azores, Portugal</t>
  </si>
  <si>
    <t>Graciosa</t>
  </si>
  <si>
    <t>UGR</t>
  </si>
  <si>
    <t>ES0020U</t>
  </si>
  <si>
    <t>Granada</t>
  </si>
  <si>
    <t>FKB</t>
  </si>
  <si>
    <t>DE0070R</t>
  </si>
  <si>
    <t>Hesselbach</t>
  </si>
  <si>
    <t>HPB</t>
  </si>
  <si>
    <t>DE0043G</t>
  </si>
  <si>
    <t>Hohenpeissenberg</t>
  </si>
  <si>
    <t>HYY</t>
  </si>
  <si>
    <t>FI0050R</t>
  </si>
  <si>
    <t>Finland</t>
  </si>
  <si>
    <t>Hyytiälä</t>
  </si>
  <si>
    <t>IPR</t>
  </si>
  <si>
    <t>IT0004R</t>
  </si>
  <si>
    <t>Italy</t>
  </si>
  <si>
    <t>Ispra</t>
  </si>
  <si>
    <t>IZA</t>
  </si>
  <si>
    <t>ES0018G</t>
  </si>
  <si>
    <t>Spain (Tenerife)</t>
  </si>
  <si>
    <t>Izaña</t>
  </si>
  <si>
    <t>JFJ</t>
  </si>
  <si>
    <t>CH0001G</t>
  </si>
  <si>
    <t>Switzerland</t>
  </si>
  <si>
    <t>Jungfraujoch</t>
  </si>
  <si>
    <t>KPS</t>
  </si>
  <si>
    <t>HU0002R</t>
  </si>
  <si>
    <t>Hungary</t>
  </si>
  <si>
    <t>K-puszta</t>
  </si>
  <si>
    <t>LEI</t>
  </si>
  <si>
    <t>DE0055B</t>
  </si>
  <si>
    <t>Leipzig</t>
  </si>
  <si>
    <t>DE0068B</t>
  </si>
  <si>
    <t>Leipzig-West</t>
  </si>
  <si>
    <t>LLN</t>
  </si>
  <si>
    <t>TW0100R</t>
  </si>
  <si>
    <t>Taiwan</t>
  </si>
  <si>
    <t>Lulin</t>
  </si>
  <si>
    <t>MHD</t>
  </si>
  <si>
    <t>IE0031R</t>
  </si>
  <si>
    <t>Ireland</t>
  </si>
  <si>
    <t>Mace Head</t>
  </si>
  <si>
    <t>MAO-AMF</t>
  </si>
  <si>
    <t>BR0101R</t>
  </si>
  <si>
    <t>Brazil</t>
  </si>
  <si>
    <t>Manacapuro</t>
  </si>
  <si>
    <t>MAO</t>
  </si>
  <si>
    <t>BR0100C</t>
  </si>
  <si>
    <t>Manaus</t>
  </si>
  <si>
    <t>MLO</t>
  </si>
  <si>
    <t>US1200R</t>
  </si>
  <si>
    <t>Mauna Loa</t>
  </si>
  <si>
    <t>MPZ</t>
  </si>
  <si>
    <t>DE0044R</t>
  </si>
  <si>
    <t>Melpitz</t>
  </si>
  <si>
    <t>MSY</t>
  </si>
  <si>
    <t>ES1778R</t>
  </si>
  <si>
    <t>Montseny</t>
  </si>
  <si>
    <t>CMN</t>
  </si>
  <si>
    <t>IT0009R</t>
  </si>
  <si>
    <t>Mt Cimone</t>
  </si>
  <si>
    <t>PYR</t>
  </si>
  <si>
    <t>NP0001G</t>
  </si>
  <si>
    <t>Nepal</t>
  </si>
  <si>
    <t>Nepal Climate Observatory</t>
  </si>
  <si>
    <t>PGH</t>
  </si>
  <si>
    <t>IN0003R</t>
  </si>
  <si>
    <t>India</t>
  </si>
  <si>
    <t>Nainital</t>
  </si>
  <si>
    <t>NMY</t>
  </si>
  <si>
    <t>DE0060G</t>
  </si>
  <si>
    <t>Antarctica</t>
  </si>
  <si>
    <t>Neumayer</t>
  </si>
  <si>
    <t>NIM</t>
  </si>
  <si>
    <t>NE0002R</t>
  </si>
  <si>
    <t>Niger</t>
  </si>
  <si>
    <t>Niamey</t>
  </si>
  <si>
    <t>PAL</t>
  </si>
  <si>
    <t>FI0096G</t>
  </si>
  <si>
    <t>Pallas</t>
  </si>
  <si>
    <t>PLA</t>
  </si>
  <si>
    <t>LT0015R</t>
  </si>
  <si>
    <t>Lithuania</t>
  </si>
  <si>
    <t>Preila</t>
  </si>
  <si>
    <t>PYE</t>
  </si>
  <si>
    <t>US0098R</t>
  </si>
  <si>
    <t>Pt. Reyes</t>
  </si>
  <si>
    <t>PUY</t>
  </si>
  <si>
    <t>FR0030R</t>
  </si>
  <si>
    <t>France</t>
  </si>
  <si>
    <t>Puy de Dôme</t>
  </si>
  <si>
    <t>RSL</t>
  </si>
  <si>
    <t>CA0103R</t>
  </si>
  <si>
    <t>Resolute Bay</t>
  </si>
  <si>
    <t>WSA</t>
  </si>
  <si>
    <t>CA0101R</t>
  </si>
  <si>
    <t>Sable Island</t>
  </si>
  <si>
    <t>SSL</t>
  </si>
  <si>
    <t>DE0003R</t>
  </si>
  <si>
    <t>Schauinsland</t>
  </si>
  <si>
    <t>ZSF</t>
  </si>
  <si>
    <t>DE0054R</t>
  </si>
  <si>
    <t>Schneefernerhaus</t>
  </si>
  <si>
    <t>HFE</t>
  </si>
  <si>
    <t>CN0105R</t>
  </si>
  <si>
    <t>China</t>
  </si>
  <si>
    <t>Shouxian</t>
  </si>
  <si>
    <t>FR0020R</t>
  </si>
  <si>
    <t>SIRTA</t>
  </si>
  <si>
    <t>SPO</t>
  </si>
  <si>
    <t>US6004G</t>
  </si>
  <si>
    <t>South Pole</t>
  </si>
  <si>
    <t>SGP</t>
  </si>
  <si>
    <t>US6002C</t>
  </si>
  <si>
    <t>Southern Great Plains</t>
  </si>
  <si>
    <t>SPL</t>
  </si>
  <si>
    <t>US9050R</t>
  </si>
  <si>
    <t>Storm Peak</t>
  </si>
  <si>
    <t>SUM</t>
  </si>
  <si>
    <t>DK0025G</t>
  </si>
  <si>
    <t>Greenland</t>
  </si>
  <si>
    <t>Summit</t>
  </si>
  <si>
    <t>TIK</t>
  </si>
  <si>
    <t>RU0100R</t>
  </si>
  <si>
    <t>Russia</t>
  </si>
  <si>
    <t>Tiksi</t>
  </si>
  <si>
    <t>THD</t>
  </si>
  <si>
    <t>US6005G</t>
  </si>
  <si>
    <t>Trinidad Head</t>
  </si>
  <si>
    <t>TRL</t>
  </si>
  <si>
    <t>NO0059G</t>
  </si>
  <si>
    <t>Trollhaugen</t>
  </si>
  <si>
    <t>VAV</t>
  </si>
  <si>
    <t>SE0011R</t>
  </si>
  <si>
    <t>Vavihill</t>
  </si>
  <si>
    <t>WAL</t>
  </si>
  <si>
    <t>DE0002R</t>
  </si>
  <si>
    <t>Waldhof</t>
  </si>
  <si>
    <t>WHI</t>
  </si>
  <si>
    <t>CA0100R</t>
  </si>
  <si>
    <t>Whistler Mountain</t>
  </si>
  <si>
    <t>ZEP</t>
  </si>
  <si>
    <t>NO0042G</t>
  </si>
  <si>
    <t>Zeppelin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</si>
</sst>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00"/>
  </numFmts>
  <fonts count="5">
    <font>
      <sz val="10.0"/>
      <name val="Arial"/>
    </font>
    <font>
      <b/>
      <sz val="11.0"/>
      <color rgb="FF000000"/>
      <name val="Calibri"/>
    </font>
    <font/>
    <font>
      <sz val="11.0"/>
      <color rgb="FF000000"/>
      <name val="Calibri"/>
    </font>
    <font>
      <sz val="11.0"/>
    </font>
  </fonts>
  <fills count="2">
    <fill>
      <patternFill patternType="none"/>
    </fill>
    <fill>
      <patternFill patternType="lightGray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/>
  </cellStyleXfs>
  <cellXfs count="34">
    <xf borderId="0" fillId="0" fontId="0" numFmtId="0"/>
    <xf borderId="1" fillId="0" fontId="1" numFmtId="0" xfId="0" applyAlignment="1" applyBorder="1" applyFont="1">
      <alignment wrapText="1"/>
    </xf>
    <xf borderId="2" fillId="0" fontId="1" numFmtId="0" xfId="0" applyFont="1"/>
    <xf borderId="3" fillId="0" fontId="1" numFmtId="0" xfId="0" applyAlignment="1" applyBorder="1" applyFont="1">
      <alignment wrapText="1"/>
    </xf>
    <xf borderId="4" fillId="0" fontId="2" numFmtId="0" xfId="0" applyBorder="1" applyFont="1"/>
    <xf borderId="1" fillId="0" fontId="1" numFmtId="164" xfId="0" applyAlignment="1" applyBorder="1" applyFont="1" applyNumberFormat="1">
      <alignment wrapText="1"/>
    </xf>
    <xf borderId="5" fillId="0" fontId="2" numFmtId="0" xfId="0" applyBorder="1" applyFont="1"/>
    <xf borderId="6" fillId="0" fontId="1" numFmtId="0" xfId="0" applyAlignment="1" applyBorder="1" applyFont="1">
      <alignment wrapText="1"/>
    </xf>
    <xf borderId="6" fillId="0" fontId="1" numFmtId="164" xfId="0" applyAlignment="1" applyBorder="1" applyFont="1" applyNumberFormat="1">
      <alignment wrapText="1"/>
    </xf>
    <xf borderId="2" fillId="0" fontId="3" numFmtId="0" xfId="0" applyFont="1"/>
    <xf borderId="2" fillId="0" fontId="2" numFmtId="0" xfId="0" applyAlignment="1" applyFont="1">
      <alignment/>
    </xf>
    <xf borderId="7" fillId="0" fontId="1" numFmtId="0" xfId="0" applyAlignment="1" applyBorder="1" applyFont="1">
      <alignment/>
    </xf>
    <xf borderId="7" fillId="0" fontId="1" numFmtId="164" xfId="0" applyBorder="1" applyFont="1" applyNumberFormat="1"/>
    <xf borderId="7" fillId="0" fontId="1" numFmtId="164" xfId="0" applyAlignment="1" applyBorder="1" applyFont="1" applyNumberFormat="1">
      <alignment/>
    </xf>
    <xf borderId="3" fillId="0" fontId="1" numFmtId="0" xfId="0" applyAlignment="1" applyBorder="1" applyFont="1">
      <alignment horizontal="center" wrapText="1"/>
    </xf>
    <xf borderId="1" fillId="0" fontId="3" numFmtId="0" xfId="0" applyBorder="1" applyFont="1"/>
    <xf borderId="7" fillId="0" fontId="3" numFmtId="0" xfId="0" applyAlignment="1" applyBorder="1" applyFont="1">
      <alignment wrapText="1"/>
    </xf>
    <xf borderId="2" fillId="0" fontId="3" numFmtId="0" xfId="0" applyAlignment="1" applyFont="1">
      <alignment wrapText="1"/>
    </xf>
    <xf borderId="1" fillId="0" fontId="1" numFmtId="0" xfId="0" applyBorder="1" applyFont="1"/>
    <xf borderId="1" fillId="0" fontId="1" numFmtId="164" xfId="0" applyBorder="1" applyFont="1" applyNumberFormat="1"/>
    <xf borderId="1" fillId="0" fontId="1" numFmtId="164" xfId="0" applyAlignment="1" applyBorder="1" applyFont="1" applyNumberFormat="1">
      <alignment/>
    </xf>
    <xf borderId="1" fillId="0" fontId="3" numFmtId="164" xfId="0" applyBorder="1" applyFont="1" applyNumberFormat="1"/>
    <xf borderId="2" fillId="0" fontId="3" numFmtId="0" xfId="0" applyFont="1"/>
    <xf borderId="2" fillId="0" fontId="3" numFmtId="0" xfId="0" applyAlignment="1" applyFont="1">
      <alignment/>
    </xf>
    <xf borderId="2" fillId="0" fontId="3" numFmtId="0" xfId="0" applyAlignment="1" applyFont="1">
      <alignment/>
    </xf>
    <xf borderId="1" fillId="0" fontId="3" numFmtId="0" xfId="0" applyAlignment="1" applyBorder="1" applyFont="1">
      <alignment horizontal="right" wrapText="1"/>
    </xf>
    <xf borderId="1" fillId="0" fontId="3" numFmtId="0" xfId="0" applyAlignment="1" applyBorder="1" applyFont="1">
      <alignment wrapText="1"/>
    </xf>
    <xf borderId="1" fillId="0" fontId="4" numFmtId="0" xfId="0" applyAlignment="1" applyBorder="1" applyFont="1">
      <alignment/>
    </xf>
    <xf borderId="1" fillId="0" fontId="4" numFmtId="164" xfId="0" applyAlignment="1" applyBorder="1" applyFont="1" applyNumberFormat="1">
      <alignment/>
    </xf>
    <xf borderId="2" fillId="0" fontId="2" numFmtId="164" xfId="0" applyAlignment="1" applyFont="1" applyNumberFormat="1">
      <alignment/>
    </xf>
    <xf borderId="1" fillId="0" fontId="2" numFmtId="164" xfId="0" applyAlignment="1" applyBorder="1" applyFont="1" applyNumberFormat="1">
      <alignment/>
    </xf>
    <xf borderId="1" fillId="0" fontId="4" numFmtId="164" xfId="0" applyAlignment="1" applyBorder="1" applyFont="1" applyNumberFormat="1">
      <alignment horizontal="right"/>
    </xf>
    <xf borderId="2" fillId="0" fontId="3" numFmtId="0" xfId="0" applyAlignment="1" applyFont="1">
      <alignment wrapText="1"/>
    </xf>
    <xf borderId="1" fillId="0" fontId="4" numFmtId="0" xfId="0" applyAlignment="1" applyBorder="1" applyFont="1">
      <alignment horizontal="right"/>
    </xf>
  </cellXfs>
  <cellStyles count="1">
    <cellStyle xfId="0" name="Normal" builtinId="0"/>
  </cellStyles>
  <dxfs count="0"/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haredStrings" Target="sharedStrings.xml"/><Relationship Id="rId1" Type="http://schemas.openxmlformats.org/officeDocument/2006/relationships/styles" Target="styles.xml"/><Relationship Id="rId4" Type="http://schemas.openxmlformats.org/officeDocument/2006/relationships/worksheet" Target="worksheets/sheet3.xml"/><Relationship Id="rId3" Type="http://schemas.openxmlformats.org/officeDocument/2006/relationships/worksheet" Target="worksheets/sheet2.xml"/><Relationship Id="rId5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19.71"/>
    <col customWidth="1" min="2" max="2" width="11.43"/>
    <col customWidth="1" min="3" max="5" width="10.71"/>
    <col customWidth="1" min="6" max="6" width="11.43"/>
  </cols>
  <sheetData>
    <row r="1" ht="54.0" customHeight="1">
      <c r="A1" s="3" t="s">
        <v>1</v>
      </c>
      <c r="B1" s="4"/>
      <c r="C1" s="4"/>
      <c r="D1" s="4"/>
      <c r="E1" s="4"/>
      <c r="F1" s="6"/>
    </row>
    <row r="2" ht="15.0" customHeight="1">
      <c r="A2" s="7"/>
      <c r="B2" s="8"/>
      <c r="C2" s="8"/>
      <c r="D2" s="8"/>
      <c r="E2" s="8"/>
      <c r="F2" s="8"/>
    </row>
    <row r="3" ht="13.5" customHeight="1">
      <c r="A3" s="11" t="s">
        <v>4</v>
      </c>
      <c r="B3" s="12" t="s">
        <v>3</v>
      </c>
      <c r="C3" s="13" t="s">
        <v>16</v>
      </c>
      <c r="D3" s="13" t="s">
        <v>17</v>
      </c>
      <c r="E3" s="12" t="s">
        <v>18</v>
      </c>
      <c r="F3" s="12" t="s">
        <v>19</v>
      </c>
    </row>
    <row r="4" ht="13.5" customHeight="1">
      <c r="A4" s="15" t="str">
        <f t="shared" ref="A4:A72" si="1">INDIRECT("Sheet1!"&amp;ADDRESS((ROW()-3)*6+2,4))</f>
        <v>Anmyeon-do</v>
      </c>
      <c r="B4" s="21" t="str">
        <f t="shared" ref="B4:B66" si="2">INDIRECT("Sheet1!"&amp;ADDRESS((ROW()-3)*6+2,3))</f>
        <v>Korea</v>
      </c>
      <c r="C4" s="21" t="str">
        <f t="shared" ref="C4:C72" si="3">INDIRECT("Sheet1!"&amp;ADDRESS((ROW()-3)*6+2,2))</f>
        <v>KR0100R</v>
      </c>
      <c r="D4" s="21" t="str">
        <f t="shared" ref="D4:D72" si="4">INDIRECT("Sheet1!"&amp;ADDRESS((ROW()-3)*6+2,1))</f>
        <v>AMY</v>
      </c>
      <c r="E4" s="21" t="str">
        <f t="shared" ref="E4:E72" si="5">INDIRECT("Sheet1!"&amp;ADDRESS((ROW()-3)*6+2,5))</f>
        <v>36.540000</v>
      </c>
      <c r="F4" s="21" t="str">
        <f t="shared" ref="F4:F72" si="6">INDIRECT("Sheet1!"&amp;ADDRESS((ROW()-3)*6+2,6))</f>
        <v>126.330000</v>
      </c>
    </row>
    <row r="5" ht="13.5" customHeight="1">
      <c r="A5" s="15" t="str">
        <f t="shared" si="1"/>
        <v>Annaberg-Buchholz</v>
      </c>
      <c r="B5" s="21" t="str">
        <f t="shared" si="2"/>
        <v>Germany</v>
      </c>
      <c r="C5" s="21" t="str">
        <f t="shared" si="3"/>
        <v>DE0061B</v>
      </c>
      <c r="D5" s="21" t="str">
        <f t="shared" si="4"/>
        <v/>
      </c>
      <c r="E5" s="21" t="str">
        <f t="shared" si="5"/>
        <v>50.570000</v>
      </c>
      <c r="F5" s="21" t="str">
        <f t="shared" si="6"/>
        <v>13.000000</v>
      </c>
    </row>
    <row r="6" ht="13.5" customHeight="1">
      <c r="A6" s="15" t="str">
        <f t="shared" si="1"/>
        <v>Appalachian State U.</v>
      </c>
      <c r="B6" s="21" t="str">
        <f t="shared" si="2"/>
        <v>USA</v>
      </c>
      <c r="C6" s="21" t="str">
        <f t="shared" si="3"/>
        <v>US3446C</v>
      </c>
      <c r="D6" s="21" t="str">
        <f t="shared" si="4"/>
        <v>APP</v>
      </c>
      <c r="E6" s="21" t="str">
        <f t="shared" si="5"/>
        <v>36.213000</v>
      </c>
      <c r="F6" s="21" t="str">
        <f t="shared" si="6"/>
        <v>-81.692000</v>
      </c>
    </row>
    <row r="7" ht="13.5" customHeight="1">
      <c r="A7" s="15" t="str">
        <f t="shared" si="1"/>
        <v>Aspvreten</v>
      </c>
      <c r="B7" s="21" t="str">
        <f t="shared" si="2"/>
        <v>Sweden</v>
      </c>
      <c r="C7" s="21" t="str">
        <f t="shared" si="3"/>
        <v>SE0012R</v>
      </c>
      <c r="D7" s="21" t="str">
        <f t="shared" si="4"/>
        <v>APT</v>
      </c>
      <c r="E7" s="21" t="str">
        <f t="shared" si="5"/>
        <v>58.805780</v>
      </c>
      <c r="F7" s="21" t="str">
        <f t="shared" si="6"/>
        <v>17.388370</v>
      </c>
    </row>
    <row r="8" ht="13.5" customHeight="1">
      <c r="A8" s="15" t="str">
        <f t="shared" si="1"/>
        <v>Barrow</v>
      </c>
      <c r="B8" s="21" t="str">
        <f t="shared" si="2"/>
        <v>USA</v>
      </c>
      <c r="C8" s="21" t="str">
        <f t="shared" si="3"/>
        <v>US0008R</v>
      </c>
      <c r="D8" s="21" t="str">
        <f t="shared" si="4"/>
        <v>BRW</v>
      </c>
      <c r="E8" s="21" t="str">
        <f t="shared" si="5"/>
        <v>71.323010</v>
      </c>
      <c r="F8" s="21" t="str">
        <f t="shared" si="6"/>
        <v>-156.611470</v>
      </c>
    </row>
    <row r="9" ht="13.5" customHeight="1">
      <c r="A9" s="15" t="str">
        <f t="shared" si="1"/>
        <v>BEO Moussala</v>
      </c>
      <c r="B9" s="21" t="str">
        <f t="shared" si="2"/>
        <v>Bulgaria </v>
      </c>
      <c r="C9" s="21" t="str">
        <f t="shared" si="3"/>
        <v>BG0001R</v>
      </c>
      <c r="D9" s="21" t="str">
        <f t="shared" si="4"/>
        <v>BEO</v>
      </c>
      <c r="E9" s="21" t="str">
        <f t="shared" si="5"/>
        <v>42.179200</v>
      </c>
      <c r="F9" s="21" t="str">
        <f t="shared" si="6"/>
        <v>23.585600</v>
      </c>
    </row>
    <row r="10" ht="13.5" customHeight="1">
      <c r="A10" s="15" t="str">
        <f t="shared" si="1"/>
        <v>Birkenes</v>
      </c>
      <c r="B10" s="21" t="str">
        <f t="shared" si="2"/>
        <v>Norway</v>
      </c>
      <c r="C10" s="21" t="str">
        <f t="shared" si="3"/>
        <v>NO0002R</v>
      </c>
      <c r="D10" s="21" t="str">
        <f t="shared" si="4"/>
        <v>BIR</v>
      </c>
      <c r="E10" s="21" t="str">
        <f t="shared" si="5"/>
        <v>58.388330</v>
      </c>
      <c r="F10" s="21" t="str">
        <f t="shared" si="6"/>
        <v>8.251940</v>
      </c>
    </row>
    <row r="11" ht="13.5" customHeight="1">
      <c r="A11" s="15" t="str">
        <f t="shared" si="1"/>
        <v>Bondville</v>
      </c>
      <c r="B11" s="21" t="str">
        <f t="shared" si="2"/>
        <v>USA</v>
      </c>
      <c r="C11" s="21" t="str">
        <f t="shared" si="3"/>
        <v>US0035R</v>
      </c>
      <c r="D11" s="21" t="str">
        <f t="shared" si="4"/>
        <v>BND</v>
      </c>
      <c r="E11" s="21" t="str">
        <f t="shared" si="5"/>
        <v>40.050000</v>
      </c>
      <c r="F11" s="21" t="str">
        <f t="shared" si="6"/>
        <v>-88.366670</v>
      </c>
    </row>
    <row r="12" ht="13.5" customHeight="1">
      <c r="A12" s="15" t="str">
        <f t="shared" si="1"/>
        <v>Bukit Kototabang</v>
      </c>
      <c r="B12" s="21" t="str">
        <f t="shared" si="2"/>
        <v>Indonesia</v>
      </c>
      <c r="C12" s="21" t="str">
        <f t="shared" si="3"/>
        <v>ID1013R</v>
      </c>
      <c r="D12" s="21" t="str">
        <f t="shared" si="4"/>
        <v>BKT</v>
      </c>
      <c r="E12" s="21" t="str">
        <f t="shared" si="5"/>
        <v>-0.201940</v>
      </c>
      <c r="F12" s="21" t="str">
        <f t="shared" si="6"/>
        <v>100.318050</v>
      </c>
    </row>
    <row r="13" ht="13.5" customHeight="1">
      <c r="A13" s="15" t="str">
        <f t="shared" si="1"/>
        <v>Bösel</v>
      </c>
      <c r="B13" s="21" t="str">
        <f t="shared" si="2"/>
        <v>Germany</v>
      </c>
      <c r="C13" s="21" t="str">
        <f t="shared" si="3"/>
        <v>DE0056R</v>
      </c>
      <c r="D13" s="21" t="str">
        <f t="shared" si="4"/>
        <v/>
      </c>
      <c r="E13" s="21" t="str">
        <f t="shared" si="5"/>
        <v>52.998060</v>
      </c>
      <c r="F13" s="21" t="str">
        <f t="shared" si="6"/>
        <v>7.942500</v>
      </c>
    </row>
    <row r="14" ht="13.5" customHeight="1">
      <c r="A14" s="15" t="str">
        <f t="shared" si="1"/>
        <v>Cabauw</v>
      </c>
      <c r="B14" s="21" t="str">
        <f t="shared" si="2"/>
        <v>Netherlands</v>
      </c>
      <c r="C14" s="21" t="str">
        <f t="shared" si="3"/>
        <v>NL0011R</v>
      </c>
      <c r="D14" s="21" t="str">
        <f t="shared" si="4"/>
        <v>CES</v>
      </c>
      <c r="E14" s="21" t="str">
        <f t="shared" si="5"/>
        <v>51.971000</v>
      </c>
      <c r="F14" s="21" t="str">
        <f t="shared" si="6"/>
        <v>4.927000</v>
      </c>
    </row>
    <row r="15" ht="13.5" customHeight="1">
      <c r="A15" s="15" t="str">
        <f t="shared" si="1"/>
        <v>Cape Cod</v>
      </c>
      <c r="B15" s="21" t="str">
        <f t="shared" si="2"/>
        <v>USA</v>
      </c>
      <c r="C15" s="21" t="str">
        <f t="shared" si="3"/>
        <v>US0042R</v>
      </c>
      <c r="D15" s="21" t="str">
        <f t="shared" si="4"/>
        <v>PVC</v>
      </c>
      <c r="E15" s="21" t="str">
        <f t="shared" si="5"/>
        <v>42.070000</v>
      </c>
      <c r="F15" s="21" t="str">
        <f t="shared" si="6"/>
        <v>-70.200000</v>
      </c>
    </row>
    <row r="16" ht="13.5" customHeight="1">
      <c r="A16" s="15" t="str">
        <f t="shared" si="1"/>
        <v>Cape Grim</v>
      </c>
      <c r="B16" s="21" t="str">
        <f t="shared" si="2"/>
        <v>Australia</v>
      </c>
      <c r="C16" s="21" t="str">
        <f t="shared" si="3"/>
        <v>AU0002G</v>
      </c>
      <c r="D16" s="21" t="str">
        <f t="shared" si="4"/>
        <v>CGO</v>
      </c>
      <c r="E16" s="21" t="str">
        <f t="shared" si="5"/>
        <v>-40.682220</v>
      </c>
      <c r="F16" s="21" t="str">
        <f t="shared" si="6"/>
        <v>144.688340</v>
      </c>
    </row>
    <row r="17" ht="13.5" customHeight="1">
      <c r="A17" s="15" t="str">
        <f t="shared" si="1"/>
        <v>Cape Point</v>
      </c>
      <c r="B17" s="21" t="str">
        <f t="shared" si="2"/>
        <v>S. Africa</v>
      </c>
      <c r="C17" s="21" t="str">
        <f t="shared" si="3"/>
        <v>ZA0001G</v>
      </c>
      <c r="D17" s="21" t="str">
        <f t="shared" si="4"/>
        <v>CPT</v>
      </c>
      <c r="E17" s="21" t="str">
        <f t="shared" si="5"/>
        <v>-34.353480</v>
      </c>
      <c r="F17" s="21" t="str">
        <f t="shared" si="6"/>
        <v>18.489680</v>
      </c>
    </row>
    <row r="18" ht="13.5" customHeight="1">
      <c r="A18" s="15" t="str">
        <f t="shared" si="1"/>
        <v>Cape San Juan</v>
      </c>
      <c r="B18" s="21" t="str">
        <f t="shared" si="2"/>
        <v>Puerto Rico</v>
      </c>
      <c r="C18" s="21" t="str">
        <f t="shared" si="3"/>
        <v>PR0100C</v>
      </c>
      <c r="D18" s="21" t="str">
        <f t="shared" si="4"/>
        <v>CPR</v>
      </c>
      <c r="E18" s="21" t="str">
        <f t="shared" si="5"/>
        <v>18.381070</v>
      </c>
      <c r="F18" s="21" t="str">
        <f t="shared" si="6"/>
        <v>-65.617750</v>
      </c>
    </row>
    <row r="19" ht="13.5" customHeight="1">
      <c r="A19" s="15" t="str">
        <f t="shared" si="1"/>
        <v>Chacaltaya</v>
      </c>
      <c r="B19" s="21" t="str">
        <f t="shared" si="2"/>
        <v>Bolivia</v>
      </c>
      <c r="C19" s="21" t="str">
        <f t="shared" si="3"/>
        <v>BO0001R</v>
      </c>
      <c r="D19" s="21" t="str">
        <f t="shared" si="4"/>
        <v>CHC</v>
      </c>
      <c r="E19" s="21" t="str">
        <f t="shared" si="5"/>
        <v>-16.200000</v>
      </c>
      <c r="F19" s="21" t="str">
        <f t="shared" si="6"/>
        <v>-68.100000</v>
      </c>
    </row>
    <row r="20" ht="13.5" customHeight="1">
      <c r="A20" s="15" t="str">
        <f t="shared" si="1"/>
        <v>Danum Valley</v>
      </c>
      <c r="B20" s="21" t="str">
        <f t="shared" si="2"/>
        <v>Malaysia</v>
      </c>
      <c r="C20" s="21" t="str">
        <f t="shared" si="3"/>
        <v>MY1053R</v>
      </c>
      <c r="D20" s="21" t="str">
        <f t="shared" si="4"/>
        <v>DMV</v>
      </c>
      <c r="E20" s="21" t="str">
        <f t="shared" si="5"/>
        <v>4.981390</v>
      </c>
      <c r="F20" s="21" t="str">
        <f t="shared" si="6"/>
        <v>117.843610</v>
      </c>
    </row>
    <row r="21" ht="13.5" customHeight="1">
      <c r="A21" s="15" t="str">
        <f t="shared" si="1"/>
        <v>Demokritos</v>
      </c>
      <c r="B21" s="21" t="str">
        <f t="shared" si="2"/>
        <v>Greece</v>
      </c>
      <c r="C21" s="21" t="str">
        <f t="shared" si="3"/>
        <v>GR0100B</v>
      </c>
      <c r="D21" s="21" t="str">
        <f t="shared" si="4"/>
        <v>DEM</v>
      </c>
      <c r="E21" s="21" t="str">
        <f t="shared" si="5"/>
        <v>37.995000</v>
      </c>
      <c r="F21" s="21" t="str">
        <f t="shared" si="6"/>
        <v>23.816000</v>
      </c>
    </row>
    <row r="22" ht="13.5" customHeight="1">
      <c r="A22" s="15" t="str">
        <f t="shared" si="1"/>
        <v>East Trout Lake</v>
      </c>
      <c r="B22" s="21" t="str">
        <f t="shared" si="2"/>
        <v>Canada</v>
      </c>
      <c r="C22" s="21" t="str">
        <f t="shared" si="3"/>
        <v>CA0102R</v>
      </c>
      <c r="D22" s="21" t="str">
        <f t="shared" si="4"/>
        <v>ETL</v>
      </c>
      <c r="E22" s="21" t="str">
        <f t="shared" si="5"/>
        <v>54.350100</v>
      </c>
      <c r="F22" s="21" t="str">
        <f t="shared" si="6"/>
        <v>-104.983400</v>
      </c>
    </row>
    <row r="23" ht="13.5" customHeight="1">
      <c r="A23" s="15" t="str">
        <f t="shared" si="1"/>
        <v>Egbert</v>
      </c>
      <c r="B23" s="21" t="str">
        <f t="shared" si="2"/>
        <v>Canada</v>
      </c>
      <c r="C23" s="21" t="str">
        <f t="shared" si="3"/>
        <v>CA0011R</v>
      </c>
      <c r="D23" s="21" t="str">
        <f t="shared" si="4"/>
        <v>EGB</v>
      </c>
      <c r="E23" s="21" t="str">
        <f t="shared" si="5"/>
        <v>44.230000</v>
      </c>
      <c r="F23" s="21" t="str">
        <f t="shared" si="6"/>
        <v>-79.783330</v>
      </c>
    </row>
    <row r="24" ht="13.5" customHeight="1">
      <c r="A24" s="15" t="str">
        <f t="shared" si="1"/>
        <v>El Arenosillo</v>
      </c>
      <c r="B24" s="21" t="str">
        <f t="shared" si="2"/>
        <v>Spain</v>
      </c>
      <c r="C24" s="21" t="str">
        <f t="shared" si="3"/>
        <v>ES0100R</v>
      </c>
      <c r="D24" s="21" t="str">
        <f t="shared" si="4"/>
        <v>ARN</v>
      </c>
      <c r="E24" s="21" t="str">
        <f t="shared" si="5"/>
        <v>37.104000</v>
      </c>
      <c r="F24" s="21" t="str">
        <f t="shared" si="6"/>
        <v>-6.734200</v>
      </c>
    </row>
    <row r="25" ht="13.5" customHeight="1">
      <c r="A25" s="15" t="str">
        <f t="shared" si="1"/>
        <v>El Tololo</v>
      </c>
      <c r="B25" s="21" t="str">
        <f t="shared" si="2"/>
        <v>Chile</v>
      </c>
      <c r="C25" s="21" t="str">
        <f t="shared" si="3"/>
        <v>CL0001R</v>
      </c>
      <c r="D25" s="21" t="str">
        <f t="shared" si="4"/>
        <v>TLL</v>
      </c>
      <c r="E25" s="21" t="str">
        <f t="shared" si="5"/>
        <v>-30.172540</v>
      </c>
      <c r="F25" s="21" t="str">
        <f t="shared" si="6"/>
        <v>-70.799230</v>
      </c>
    </row>
    <row r="26" ht="13.5" customHeight="1">
      <c r="A26" s="15" t="str">
        <f t="shared" si="1"/>
        <v>Finokalia</v>
      </c>
      <c r="B26" s="21" t="str">
        <f t="shared" si="2"/>
        <v>Greece</v>
      </c>
      <c r="C26" s="21" t="str">
        <f t="shared" si="3"/>
        <v>GR0002R</v>
      </c>
      <c r="D26" s="21" t="str">
        <f t="shared" si="4"/>
        <v>FIN</v>
      </c>
      <c r="E26" s="21" t="str">
        <f t="shared" si="5"/>
        <v>35.337800</v>
      </c>
      <c r="F26" s="21" t="str">
        <f t="shared" si="6"/>
        <v>25.669400</v>
      </c>
    </row>
    <row r="27" ht="13.5" customHeight="1">
      <c r="A27" s="15" t="str">
        <f t="shared" si="1"/>
        <v>Gosan</v>
      </c>
      <c r="B27" s="21" t="str">
        <f t="shared" si="2"/>
        <v>Korea</v>
      </c>
      <c r="C27" s="21" t="str">
        <f t="shared" si="3"/>
        <v>KR0101R</v>
      </c>
      <c r="D27" s="21" t="str">
        <f t="shared" si="4"/>
        <v>GSN</v>
      </c>
      <c r="E27" s="21" t="str">
        <f t="shared" si="5"/>
        <v>33.280000</v>
      </c>
      <c r="F27" s="21" t="str">
        <f t="shared" si="6"/>
        <v>126.170000</v>
      </c>
    </row>
    <row r="28" ht="13.5" customHeight="1">
      <c r="A28" s="15" t="str">
        <f t="shared" si="1"/>
        <v>Graciosa</v>
      </c>
      <c r="B28" s="21" t="str">
        <f t="shared" si="2"/>
        <v>Azores, Portugal</v>
      </c>
      <c r="C28" s="21" t="str">
        <f t="shared" si="3"/>
        <v>PT0007R</v>
      </c>
      <c r="D28" s="21" t="str">
        <f t="shared" si="4"/>
        <v>GRW</v>
      </c>
      <c r="E28" s="21" t="str">
        <f t="shared" si="5"/>
        <v>39.080000</v>
      </c>
      <c r="F28" s="21" t="str">
        <f t="shared" si="6"/>
        <v>-28.030000</v>
      </c>
    </row>
    <row r="29" ht="13.5" customHeight="1">
      <c r="A29" s="15" t="str">
        <f t="shared" si="1"/>
        <v>Granada</v>
      </c>
      <c r="B29" s="21" t="str">
        <f t="shared" si="2"/>
        <v>Spain</v>
      </c>
      <c r="C29" s="21" t="str">
        <f t="shared" si="3"/>
        <v>ES0020U</v>
      </c>
      <c r="D29" s="21" t="str">
        <f t="shared" si="4"/>
        <v>UGR</v>
      </c>
      <c r="E29" s="21" t="str">
        <f t="shared" si="5"/>
        <v>37.163890</v>
      </c>
      <c r="F29" s="21" t="str">
        <f t="shared" si="6"/>
        <v>-3.605000</v>
      </c>
    </row>
    <row r="30" ht="13.5" customHeight="1">
      <c r="A30" s="15" t="str">
        <f t="shared" si="1"/>
        <v>Hesselbach</v>
      </c>
      <c r="B30" s="21" t="str">
        <f t="shared" si="2"/>
        <v>Germany</v>
      </c>
      <c r="C30" s="21" t="str">
        <f t="shared" si="3"/>
        <v>DE0070R</v>
      </c>
      <c r="D30" s="21" t="str">
        <f t="shared" si="4"/>
        <v>FKB</v>
      </c>
      <c r="E30" s="21" t="str">
        <f t="shared" si="5"/>
        <v>48.540000</v>
      </c>
      <c r="F30" s="21" t="str">
        <f t="shared" si="6"/>
        <v>8.400000</v>
      </c>
    </row>
    <row r="31" ht="13.5" customHeight="1">
      <c r="A31" s="15" t="str">
        <f t="shared" si="1"/>
        <v>Hohenpeissenberg</v>
      </c>
      <c r="B31" s="21" t="str">
        <f t="shared" si="2"/>
        <v>Germany</v>
      </c>
      <c r="C31" s="21" t="str">
        <f t="shared" si="3"/>
        <v>DE0043G</v>
      </c>
      <c r="D31" s="21" t="str">
        <f t="shared" si="4"/>
        <v>HPB</v>
      </c>
      <c r="E31" s="21" t="str">
        <f t="shared" si="5"/>
        <v>47.801500</v>
      </c>
      <c r="F31" s="21" t="str">
        <f t="shared" si="6"/>
        <v>11.009620</v>
      </c>
    </row>
    <row r="32" ht="13.5" customHeight="1">
      <c r="A32" s="15" t="str">
        <f t="shared" si="1"/>
        <v>Hyytiälä</v>
      </c>
      <c r="B32" s="21" t="str">
        <f t="shared" si="2"/>
        <v>Finland</v>
      </c>
      <c r="C32" s="21" t="str">
        <f t="shared" si="3"/>
        <v>FI0050R</v>
      </c>
      <c r="D32" s="21" t="str">
        <f t="shared" si="4"/>
        <v>HYY</v>
      </c>
      <c r="E32" s="21" t="str">
        <f t="shared" si="5"/>
        <v>61.847380</v>
      </c>
      <c r="F32" s="21" t="str">
        <f t="shared" si="6"/>
        <v>24.294780</v>
      </c>
    </row>
    <row r="33" ht="13.5" customHeight="1">
      <c r="A33" s="15" t="str">
        <f t="shared" si="1"/>
        <v>Ispra</v>
      </c>
      <c r="B33" s="21" t="str">
        <f t="shared" si="2"/>
        <v>Italy</v>
      </c>
      <c r="C33" s="21" t="str">
        <f t="shared" si="3"/>
        <v>IT0004R</v>
      </c>
      <c r="D33" s="21" t="str">
        <f t="shared" si="4"/>
        <v>IPR</v>
      </c>
      <c r="E33" s="21" t="str">
        <f t="shared" si="5"/>
        <v>45.803000</v>
      </c>
      <c r="F33" s="21" t="str">
        <f t="shared" si="6"/>
        <v>8.627000</v>
      </c>
    </row>
    <row r="34" ht="13.5" customHeight="1">
      <c r="A34" s="15" t="str">
        <f t="shared" si="1"/>
        <v>Izaña</v>
      </c>
      <c r="B34" s="21" t="str">
        <f t="shared" si="2"/>
        <v>Spain (Tenerife)</v>
      </c>
      <c r="C34" s="21" t="str">
        <f t="shared" si="3"/>
        <v>ES0018G</v>
      </c>
      <c r="D34" s="21" t="str">
        <f t="shared" si="4"/>
        <v>IZA</v>
      </c>
      <c r="E34" s="21" t="str">
        <f t="shared" si="5"/>
        <v>28.309000</v>
      </c>
      <c r="F34" s="21" t="str">
        <f t="shared" si="6"/>
        <v>-16.499400</v>
      </c>
    </row>
    <row r="35" ht="13.5" customHeight="1">
      <c r="A35" s="15" t="str">
        <f t="shared" si="1"/>
        <v>Jungfraujoch</v>
      </c>
      <c r="B35" s="21" t="str">
        <f t="shared" si="2"/>
        <v>Switzerland</v>
      </c>
      <c r="C35" s="21" t="str">
        <f t="shared" si="3"/>
        <v>CH0001G</v>
      </c>
      <c r="D35" s="21" t="str">
        <f t="shared" si="4"/>
        <v>JFJ</v>
      </c>
      <c r="E35" s="21" t="str">
        <f t="shared" si="5"/>
        <v>46.547490</v>
      </c>
      <c r="F35" s="21" t="str">
        <f t="shared" si="6"/>
        <v>7.985090</v>
      </c>
    </row>
    <row r="36" ht="13.5" customHeight="1">
      <c r="A36" s="15" t="str">
        <f t="shared" si="1"/>
        <v>K-puszta</v>
      </c>
      <c r="B36" s="21" t="str">
        <f t="shared" si="2"/>
        <v>Hungary</v>
      </c>
      <c r="C36" s="21" t="str">
        <f t="shared" si="3"/>
        <v>HU0002R</v>
      </c>
      <c r="D36" s="21" t="str">
        <f t="shared" si="4"/>
        <v>KPS</v>
      </c>
      <c r="E36" s="21" t="str">
        <f t="shared" si="5"/>
        <v>46.966670</v>
      </c>
      <c r="F36" s="21" t="str">
        <f t="shared" si="6"/>
        <v>19.583330</v>
      </c>
    </row>
    <row r="37" ht="13.5" customHeight="1">
      <c r="A37" s="15" t="str">
        <f t="shared" si="1"/>
        <v>Leipzig</v>
      </c>
      <c r="B37" s="21" t="str">
        <f t="shared" si="2"/>
        <v>Germany</v>
      </c>
      <c r="C37" s="21" t="str">
        <f t="shared" si="3"/>
        <v>DE0055B</v>
      </c>
      <c r="D37" s="21" t="str">
        <f t="shared" si="4"/>
        <v>LEI</v>
      </c>
      <c r="E37" s="21" t="str">
        <f t="shared" si="5"/>
        <v>51.352500</v>
      </c>
      <c r="F37" s="21" t="str">
        <f t="shared" si="6"/>
        <v>12.434600</v>
      </c>
    </row>
    <row r="38" ht="13.5" customHeight="1">
      <c r="A38" s="15" t="str">
        <f t="shared" si="1"/>
        <v>Leipzig-West</v>
      </c>
      <c r="B38" s="21" t="str">
        <f t="shared" si="2"/>
        <v>Germany</v>
      </c>
      <c r="C38" s="21" t="str">
        <f t="shared" si="3"/>
        <v>DE0068B</v>
      </c>
      <c r="D38" s="21" t="str">
        <f t="shared" si="4"/>
        <v/>
      </c>
      <c r="E38" s="21" t="str">
        <f t="shared" si="5"/>
        <v>51.318056</v>
      </c>
      <c r="F38" s="21" t="str">
        <f t="shared" si="6"/>
        <v>12.297500</v>
      </c>
    </row>
    <row r="39" ht="13.5" customHeight="1">
      <c r="A39" s="15" t="str">
        <f t="shared" si="1"/>
        <v>Lulin</v>
      </c>
      <c r="B39" s="21" t="str">
        <f t="shared" si="2"/>
        <v>Taiwan</v>
      </c>
      <c r="C39" s="21" t="str">
        <f t="shared" si="3"/>
        <v>TW0100R</v>
      </c>
      <c r="D39" s="21" t="str">
        <f t="shared" si="4"/>
        <v>LLN</v>
      </c>
      <c r="E39" s="21" t="str">
        <f t="shared" si="5"/>
        <v>23.470000</v>
      </c>
      <c r="F39" s="21" t="str">
        <f t="shared" si="6"/>
        <v>120.870000</v>
      </c>
    </row>
    <row r="40" ht="13.5" customHeight="1">
      <c r="A40" s="15" t="str">
        <f t="shared" si="1"/>
        <v>Mace Head</v>
      </c>
      <c r="B40" s="21" t="str">
        <f t="shared" si="2"/>
        <v>Ireland</v>
      </c>
      <c r="C40" s="21" t="str">
        <f t="shared" si="3"/>
        <v>IE0031R</v>
      </c>
      <c r="D40" s="21" t="str">
        <f t="shared" si="4"/>
        <v>MHD</v>
      </c>
      <c r="E40" s="21" t="str">
        <f t="shared" si="5"/>
        <v>53.325830</v>
      </c>
      <c r="F40" s="21" t="str">
        <f t="shared" si="6"/>
        <v>-9.899440</v>
      </c>
    </row>
    <row r="41" ht="13.5" customHeight="1">
      <c r="A41" s="15" t="str">
        <f t="shared" si="1"/>
        <v>Manacapuro</v>
      </c>
      <c r="B41" s="21" t="str">
        <f t="shared" si="2"/>
        <v>Brazil</v>
      </c>
      <c r="C41" s="21" t="str">
        <f t="shared" si="3"/>
        <v>BR0101R</v>
      </c>
      <c r="D41" s="21" t="str">
        <f t="shared" si="4"/>
        <v>MAO-AMF</v>
      </c>
      <c r="E41" s="21" t="str">
        <f t="shared" si="5"/>
        <v>-3.210000</v>
      </c>
      <c r="F41" s="21" t="str">
        <f t="shared" si="6"/>
        <v>-60.590000</v>
      </c>
    </row>
    <row r="42" ht="13.5" customHeight="1">
      <c r="A42" s="15" t="str">
        <f t="shared" si="1"/>
        <v>Manaus</v>
      </c>
      <c r="B42" s="21" t="str">
        <f t="shared" si="2"/>
        <v>Brazil</v>
      </c>
      <c r="C42" s="21" t="str">
        <f t="shared" si="3"/>
        <v>BR0100C</v>
      </c>
      <c r="D42" s="21" t="str">
        <f t="shared" si="4"/>
        <v>MAO</v>
      </c>
      <c r="E42" s="21" t="str">
        <f t="shared" si="5"/>
        <v>-2.595000</v>
      </c>
      <c r="F42" s="21" t="str">
        <f t="shared" si="6"/>
        <v>-60.209000</v>
      </c>
    </row>
    <row r="43" ht="13.5" customHeight="1">
      <c r="A43" s="15" t="str">
        <f t="shared" si="1"/>
        <v>Mauna Loa</v>
      </c>
      <c r="B43" s="21" t="str">
        <f t="shared" si="2"/>
        <v>USA</v>
      </c>
      <c r="C43" s="21" t="str">
        <f t="shared" si="3"/>
        <v>US1200R</v>
      </c>
      <c r="D43" s="21" t="str">
        <f t="shared" si="4"/>
        <v>MLO</v>
      </c>
      <c r="E43" s="21" t="str">
        <f t="shared" si="5"/>
        <v>19.536230</v>
      </c>
      <c r="F43" s="21" t="str">
        <f t="shared" si="6"/>
        <v>-155.576160</v>
      </c>
    </row>
    <row r="44" ht="13.5" customHeight="1">
      <c r="A44" s="15" t="str">
        <f t="shared" si="1"/>
        <v>Melpitz</v>
      </c>
      <c r="B44" s="21" t="str">
        <f t="shared" si="2"/>
        <v>Germany</v>
      </c>
      <c r="C44" s="21" t="str">
        <f t="shared" si="3"/>
        <v>DE0044R</v>
      </c>
      <c r="D44" s="21" t="str">
        <f t="shared" si="4"/>
        <v>MPZ</v>
      </c>
      <c r="E44" s="21" t="str">
        <f t="shared" si="5"/>
        <v>51.530000</v>
      </c>
      <c r="F44" s="21" t="str">
        <f t="shared" si="6"/>
        <v>12.930000</v>
      </c>
    </row>
    <row r="45" ht="13.5" customHeight="1">
      <c r="A45" s="15" t="str">
        <f t="shared" si="1"/>
        <v>Montseny</v>
      </c>
      <c r="B45" s="21" t="str">
        <f t="shared" si="2"/>
        <v>Spain</v>
      </c>
      <c r="C45" s="21" t="str">
        <f t="shared" si="3"/>
        <v>ES1778R</v>
      </c>
      <c r="D45" s="21" t="str">
        <f t="shared" si="4"/>
        <v>MSY</v>
      </c>
      <c r="E45" s="21" t="str">
        <f t="shared" si="5"/>
        <v>41.766670</v>
      </c>
      <c r="F45" s="21" t="str">
        <f t="shared" si="6"/>
        <v>2.350000</v>
      </c>
    </row>
    <row r="46" ht="13.5" customHeight="1">
      <c r="A46" s="15" t="str">
        <f t="shared" si="1"/>
        <v>Mt Cimone</v>
      </c>
      <c r="B46" s="21" t="str">
        <f t="shared" si="2"/>
        <v>Italy</v>
      </c>
      <c r="C46" s="21" t="str">
        <f t="shared" si="3"/>
        <v>IT0009R</v>
      </c>
      <c r="D46" s="21" t="str">
        <f t="shared" si="4"/>
        <v>CMN</v>
      </c>
      <c r="E46" s="21" t="str">
        <f t="shared" si="5"/>
        <v>44.166670</v>
      </c>
      <c r="F46" s="21" t="str">
        <f t="shared" si="6"/>
        <v>10.683330</v>
      </c>
    </row>
    <row r="47" ht="13.5" customHeight="1">
      <c r="A47" s="15" t="str">
        <f t="shared" si="1"/>
        <v>Nepal Climate Observatory</v>
      </c>
      <c r="B47" s="21" t="str">
        <f t="shared" si="2"/>
        <v>Nepal</v>
      </c>
      <c r="C47" s="21" t="str">
        <f t="shared" si="3"/>
        <v>NP0001G</v>
      </c>
      <c r="D47" s="21" t="str">
        <f t="shared" si="4"/>
        <v>PYR</v>
      </c>
      <c r="E47" s="21" t="str">
        <f t="shared" si="5"/>
        <v>27.957800</v>
      </c>
      <c r="F47" s="21" t="str">
        <f t="shared" si="6"/>
        <v>86.814900</v>
      </c>
    </row>
    <row r="48" ht="13.5" customHeight="1">
      <c r="A48" s="15" t="str">
        <f t="shared" si="1"/>
        <v>Nainital</v>
      </c>
      <c r="B48" s="21" t="str">
        <f t="shared" si="2"/>
        <v>India</v>
      </c>
      <c r="C48" s="21" t="str">
        <f t="shared" si="3"/>
        <v>IN0003R</v>
      </c>
      <c r="D48" s="21" t="str">
        <f t="shared" si="4"/>
        <v>PGH</v>
      </c>
      <c r="E48" s="21" t="str">
        <f t="shared" si="5"/>
        <v>29.360000</v>
      </c>
      <c r="F48" s="21" t="str">
        <f t="shared" si="6"/>
        <v>79.460000</v>
      </c>
    </row>
    <row r="49" ht="13.5" customHeight="1">
      <c r="A49" s="15" t="str">
        <f t="shared" si="1"/>
        <v>Neumayer</v>
      </c>
      <c r="B49" s="21" t="str">
        <f t="shared" si="2"/>
        <v>Antarctica</v>
      </c>
      <c r="C49" s="21" t="str">
        <f t="shared" si="3"/>
        <v>DE0060G</v>
      </c>
      <c r="D49" s="21" t="str">
        <f t="shared" si="4"/>
        <v>NMY</v>
      </c>
      <c r="E49" s="21" t="str">
        <f t="shared" si="5"/>
        <v>-70.666000</v>
      </c>
      <c r="F49" s="21" t="str">
        <f t="shared" si="6"/>
        <v>-8.266000</v>
      </c>
    </row>
    <row r="50" ht="13.5" customHeight="1">
      <c r="A50" s="15" t="str">
        <f t="shared" si="1"/>
        <v>Niamey</v>
      </c>
      <c r="B50" s="21" t="str">
        <f t="shared" si="2"/>
        <v>Niger</v>
      </c>
      <c r="C50" s="21" t="str">
        <f t="shared" si="3"/>
        <v>NE0002R</v>
      </c>
      <c r="D50" s="21" t="str">
        <f t="shared" si="4"/>
        <v>NIM</v>
      </c>
      <c r="E50" s="21" t="str">
        <f t="shared" si="5"/>
        <v>13.470000</v>
      </c>
      <c r="F50" s="21" t="str">
        <f t="shared" si="6"/>
        <v>2.170000</v>
      </c>
    </row>
    <row r="51" ht="13.5" customHeight="1">
      <c r="A51" s="15" t="str">
        <f t="shared" si="1"/>
        <v>Pallas</v>
      </c>
      <c r="B51" s="21" t="str">
        <f t="shared" si="2"/>
        <v>Finland</v>
      </c>
      <c r="C51" s="21" t="str">
        <f t="shared" si="3"/>
        <v>FI0096G</v>
      </c>
      <c r="D51" s="21" t="str">
        <f t="shared" si="4"/>
        <v>PAL</v>
      </c>
      <c r="E51" s="21" t="str">
        <f t="shared" si="5"/>
        <v>67.973610</v>
      </c>
      <c r="F51" s="21" t="str">
        <f t="shared" si="6"/>
        <v>24.115830</v>
      </c>
    </row>
    <row r="52" ht="13.5" customHeight="1">
      <c r="A52" s="15" t="str">
        <f t="shared" si="1"/>
        <v>Preila</v>
      </c>
      <c r="B52" s="21" t="str">
        <f t="shared" si="2"/>
        <v>Lithuania</v>
      </c>
      <c r="C52" s="21" t="str">
        <f t="shared" si="3"/>
        <v>LT0015R</v>
      </c>
      <c r="D52" s="21" t="str">
        <f t="shared" si="4"/>
        <v>PLA</v>
      </c>
      <c r="E52" s="21" t="str">
        <f t="shared" si="5"/>
        <v>55.350000</v>
      </c>
      <c r="F52" s="21" t="str">
        <f t="shared" si="6"/>
        <v>21.066670</v>
      </c>
    </row>
    <row r="53" ht="13.5" customHeight="1">
      <c r="A53" s="15" t="str">
        <f t="shared" si="1"/>
        <v>Pt. Reyes</v>
      </c>
      <c r="B53" s="21" t="str">
        <f t="shared" si="2"/>
        <v>USA</v>
      </c>
      <c r="C53" s="21" t="str">
        <f t="shared" si="3"/>
        <v>US0098R</v>
      </c>
      <c r="D53" s="21" t="str">
        <f t="shared" si="4"/>
        <v>PYE</v>
      </c>
      <c r="E53" s="21" t="str">
        <f t="shared" si="5"/>
        <v>38.091000</v>
      </c>
      <c r="F53" s="21" t="str">
        <f t="shared" si="6"/>
        <v>-122.957167</v>
      </c>
    </row>
    <row r="54" ht="13.5" customHeight="1">
      <c r="A54" s="15" t="str">
        <f t="shared" si="1"/>
        <v>Puy de Dôme</v>
      </c>
      <c r="B54" s="21" t="str">
        <f t="shared" si="2"/>
        <v>France</v>
      </c>
      <c r="C54" s="21" t="str">
        <f t="shared" si="3"/>
        <v>FR0030R</v>
      </c>
      <c r="D54" s="21" t="str">
        <f t="shared" si="4"/>
        <v>PUY</v>
      </c>
      <c r="E54" s="21" t="str">
        <f t="shared" si="5"/>
        <v>45.771900</v>
      </c>
      <c r="F54" s="21" t="str">
        <f t="shared" si="6"/>
        <v>2.965800</v>
      </c>
    </row>
    <row r="55" ht="13.5" customHeight="1">
      <c r="A55" s="15" t="str">
        <f t="shared" si="1"/>
        <v>Resolute Bay</v>
      </c>
      <c r="B55" s="21" t="str">
        <f t="shared" si="2"/>
        <v>Canada</v>
      </c>
      <c r="C55" s="21" t="str">
        <f t="shared" si="3"/>
        <v>CA0103R</v>
      </c>
      <c r="D55" s="21" t="str">
        <f t="shared" si="4"/>
        <v>RSL</v>
      </c>
      <c r="E55" s="21" t="str">
        <f t="shared" si="5"/>
        <v>74.716670</v>
      </c>
      <c r="F55" s="21" t="str">
        <f t="shared" si="6"/>
        <v>-94.983330</v>
      </c>
    </row>
    <row r="56" ht="13.5" customHeight="1">
      <c r="A56" s="15" t="str">
        <f t="shared" si="1"/>
        <v>Sable Island</v>
      </c>
      <c r="B56" s="21" t="str">
        <f t="shared" si="2"/>
        <v>Canada</v>
      </c>
      <c r="C56" s="21" t="str">
        <f t="shared" si="3"/>
        <v>CA0101R</v>
      </c>
      <c r="D56" s="21" t="str">
        <f t="shared" si="4"/>
        <v>WSA</v>
      </c>
      <c r="E56" s="21" t="str">
        <f t="shared" si="5"/>
        <v>43.933330</v>
      </c>
      <c r="F56" s="21" t="str">
        <f t="shared" si="6"/>
        <v>-60.016670</v>
      </c>
    </row>
    <row r="57" ht="13.5" customHeight="1">
      <c r="A57" s="15" t="str">
        <f t="shared" si="1"/>
        <v>Schauinsland</v>
      </c>
      <c r="B57" s="21" t="str">
        <f t="shared" si="2"/>
        <v>Germany</v>
      </c>
      <c r="C57" s="21" t="str">
        <f t="shared" si="3"/>
        <v>DE0003R</v>
      </c>
      <c r="D57" s="21" t="str">
        <f t="shared" si="4"/>
        <v>SSL</v>
      </c>
      <c r="E57" s="21" t="str">
        <f t="shared" si="5"/>
        <v>47.900000</v>
      </c>
      <c r="F57" s="21" t="str">
        <f t="shared" si="6"/>
        <v>7.916670</v>
      </c>
    </row>
    <row r="58" ht="13.5" customHeight="1">
      <c r="A58" s="15" t="str">
        <f t="shared" si="1"/>
        <v>Schneefernerhaus</v>
      </c>
      <c r="B58" s="21" t="str">
        <f t="shared" si="2"/>
        <v>Germany</v>
      </c>
      <c r="C58" s="21" t="str">
        <f t="shared" si="3"/>
        <v>DE0054R</v>
      </c>
      <c r="D58" s="21" t="str">
        <f t="shared" si="4"/>
        <v>ZSF</v>
      </c>
      <c r="E58" s="21" t="str">
        <f t="shared" si="5"/>
        <v>47.416500</v>
      </c>
      <c r="F58" s="21" t="str">
        <f t="shared" si="6"/>
        <v>10.979640</v>
      </c>
    </row>
    <row r="59" ht="13.5" customHeight="1">
      <c r="A59" s="15" t="str">
        <f t="shared" si="1"/>
        <v>Shouxian</v>
      </c>
      <c r="B59" s="21" t="str">
        <f t="shared" si="2"/>
        <v>China</v>
      </c>
      <c r="C59" s="21" t="str">
        <f t="shared" si="3"/>
        <v>CN0105R</v>
      </c>
      <c r="D59" s="21" t="str">
        <f t="shared" si="4"/>
        <v>HFE</v>
      </c>
      <c r="E59" s="21" t="str">
        <f t="shared" si="5"/>
        <v>32.558383</v>
      </c>
      <c r="F59" s="21" t="str">
        <f t="shared" si="6"/>
        <v>116.781950</v>
      </c>
    </row>
    <row r="60" ht="13.5" customHeight="1">
      <c r="A60" s="15" t="str">
        <f t="shared" si="1"/>
        <v>SIRTA</v>
      </c>
      <c r="B60" s="21" t="str">
        <f t="shared" si="2"/>
        <v>France</v>
      </c>
      <c r="C60" s="21" t="str">
        <f t="shared" si="3"/>
        <v>FR0020R</v>
      </c>
      <c r="D60" s="21" t="str">
        <f t="shared" si="4"/>
        <v/>
      </c>
      <c r="E60" s="21" t="str">
        <f t="shared" si="5"/>
        <v>48.708610</v>
      </c>
      <c r="F60" s="21" t="str">
        <f t="shared" si="6"/>
        <v>2.158890</v>
      </c>
    </row>
    <row r="61" ht="13.5" customHeight="1">
      <c r="A61" s="15" t="str">
        <f t="shared" si="1"/>
        <v>South Pole</v>
      </c>
      <c r="B61" s="21" t="str">
        <f t="shared" si="2"/>
        <v>Antarctica</v>
      </c>
      <c r="C61" s="21" t="str">
        <f t="shared" si="3"/>
        <v>US6004G</v>
      </c>
      <c r="D61" s="21" t="str">
        <f t="shared" si="4"/>
        <v>SPO</v>
      </c>
      <c r="E61" s="21" t="str">
        <f t="shared" si="5"/>
        <v>-89.996950</v>
      </c>
      <c r="F61" s="21" t="str">
        <f t="shared" si="6"/>
        <v>-24.800000</v>
      </c>
    </row>
    <row r="62" ht="13.5" customHeight="1">
      <c r="A62" s="15" t="str">
        <f t="shared" si="1"/>
        <v>Southern Great Plains</v>
      </c>
      <c r="B62" s="21" t="str">
        <f t="shared" si="2"/>
        <v>USA</v>
      </c>
      <c r="C62" s="21" t="str">
        <f t="shared" si="3"/>
        <v>US6002C</v>
      </c>
      <c r="D62" s="21" t="str">
        <f t="shared" si="4"/>
        <v>SGP</v>
      </c>
      <c r="E62" s="21" t="str">
        <f t="shared" si="5"/>
        <v>36.600000</v>
      </c>
      <c r="F62" s="21" t="str">
        <f t="shared" si="6"/>
        <v>-97.500000</v>
      </c>
    </row>
    <row r="63" ht="13.5" customHeight="1">
      <c r="A63" s="15" t="str">
        <f t="shared" si="1"/>
        <v>Storm Peak</v>
      </c>
      <c r="B63" s="21" t="str">
        <f t="shared" si="2"/>
        <v>USA</v>
      </c>
      <c r="C63" s="21" t="str">
        <f t="shared" si="3"/>
        <v>US9050R</v>
      </c>
      <c r="D63" s="21" t="str">
        <f t="shared" si="4"/>
        <v>SPL</v>
      </c>
      <c r="E63" s="21" t="str">
        <f t="shared" si="5"/>
        <v>40.455000</v>
      </c>
      <c r="F63" s="21" t="str">
        <f t="shared" si="6"/>
        <v>-106.744000</v>
      </c>
    </row>
    <row r="64" ht="13.5" customHeight="1">
      <c r="A64" s="15" t="str">
        <f t="shared" si="1"/>
        <v>Summit</v>
      </c>
      <c r="B64" s="21" t="str">
        <f t="shared" si="2"/>
        <v>Greenland</v>
      </c>
      <c r="C64" s="21" t="str">
        <f t="shared" si="3"/>
        <v>DK0025G</v>
      </c>
      <c r="D64" s="21" t="str">
        <f t="shared" si="4"/>
        <v>SUM</v>
      </c>
      <c r="E64" s="21" t="str">
        <f t="shared" si="5"/>
        <v>72.580000</v>
      </c>
      <c r="F64" s="21" t="str">
        <f t="shared" si="6"/>
        <v>-38.480000</v>
      </c>
    </row>
    <row r="65" ht="13.5" customHeight="1">
      <c r="A65" s="15" t="str">
        <f t="shared" si="1"/>
        <v>Tiksi</v>
      </c>
      <c r="B65" s="21" t="str">
        <f t="shared" si="2"/>
        <v>Russia</v>
      </c>
      <c r="C65" s="21" t="str">
        <f t="shared" si="3"/>
        <v>RU0100R</v>
      </c>
      <c r="D65" s="21" t="str">
        <f t="shared" si="4"/>
        <v>TIK</v>
      </c>
      <c r="E65" s="21" t="str">
        <f t="shared" si="5"/>
        <v>71.586166</v>
      </c>
      <c r="F65" s="21" t="str">
        <f t="shared" si="6"/>
        <v>128.918823</v>
      </c>
    </row>
    <row r="66" ht="13.5" customHeight="1">
      <c r="A66" s="15" t="str">
        <f t="shared" si="1"/>
        <v>Trinidad Head</v>
      </c>
      <c r="B66" s="21" t="str">
        <f t="shared" si="2"/>
        <v>USA</v>
      </c>
      <c r="C66" s="21" t="str">
        <f t="shared" si="3"/>
        <v>US6005G</v>
      </c>
      <c r="D66" s="21" t="str">
        <f t="shared" si="4"/>
        <v>THD</v>
      </c>
      <c r="E66" s="21" t="str">
        <f t="shared" si="5"/>
        <v>41.054100</v>
      </c>
      <c r="F66" s="21" t="str">
        <f t="shared" si="6"/>
        <v>-124.151000</v>
      </c>
    </row>
    <row r="67" ht="13.5" customHeight="1">
      <c r="A67" s="27" t="str">
        <f t="shared" si="1"/>
        <v>Trollhaugen</v>
      </c>
      <c r="B67" s="28" t="str">
        <f t="shared" ref="B67:B72" si="7">INDIRECT("Sheet1!"&amp;ADDRESS((ROW()-3)*6+2,3))</f>
        <v>Antarctica</v>
      </c>
      <c r="C67" s="21" t="str">
        <f t="shared" si="3"/>
        <v>NO0059G</v>
      </c>
      <c r="D67" s="21" t="str">
        <f t="shared" si="4"/>
        <v>TRL</v>
      </c>
      <c r="E67" s="31" t="str">
        <f t="shared" si="5"/>
        <v>-72.011700</v>
      </c>
      <c r="F67" s="31" t="str">
        <f t="shared" si="6"/>
        <v>2.535100</v>
      </c>
    </row>
    <row r="68" ht="13.5" customHeight="1">
      <c r="A68" s="27" t="str">
        <f t="shared" si="1"/>
        <v>Vavihill</v>
      </c>
      <c r="B68" s="28" t="str">
        <f t="shared" si="7"/>
        <v>Sweden</v>
      </c>
      <c r="C68" s="21" t="str">
        <f t="shared" si="3"/>
        <v>SE0011R</v>
      </c>
      <c r="D68" s="21" t="str">
        <f t="shared" si="4"/>
        <v>VAV</v>
      </c>
      <c r="E68" s="31" t="str">
        <f t="shared" si="5"/>
        <v>56.016670</v>
      </c>
      <c r="F68" s="31" t="str">
        <f t="shared" si="6"/>
        <v>13.150000</v>
      </c>
    </row>
    <row r="69" ht="13.5" customHeight="1">
      <c r="A69" s="27" t="str">
        <f t="shared" si="1"/>
        <v>Waldhof</v>
      </c>
      <c r="B69" s="28" t="str">
        <f t="shared" si="7"/>
        <v>Germany</v>
      </c>
      <c r="C69" s="21" t="str">
        <f t="shared" si="3"/>
        <v>DE0002R</v>
      </c>
      <c r="D69" s="21" t="str">
        <f t="shared" si="4"/>
        <v>WAL</v>
      </c>
      <c r="E69" s="31" t="str">
        <f t="shared" si="5"/>
        <v>52.802220</v>
      </c>
      <c r="F69" s="31" t="str">
        <f t="shared" si="6"/>
        <v>10.759440</v>
      </c>
    </row>
    <row r="70" ht="13.5" customHeight="1">
      <c r="A70" s="27" t="str">
        <f t="shared" si="1"/>
        <v>Whistler Mountain</v>
      </c>
      <c r="B70" s="28" t="str">
        <f t="shared" si="7"/>
        <v>Canada</v>
      </c>
      <c r="C70" s="21" t="str">
        <f t="shared" si="3"/>
        <v>CA0100R</v>
      </c>
      <c r="D70" s="21" t="str">
        <f t="shared" si="4"/>
        <v>WHI</v>
      </c>
      <c r="E70" s="31" t="str">
        <f t="shared" si="5"/>
        <v>50.059300</v>
      </c>
      <c r="F70" s="31" t="str">
        <f t="shared" si="6"/>
        <v>-122.957600</v>
      </c>
    </row>
    <row r="71" ht="13.5" customHeight="1">
      <c r="A71" s="27" t="str">
        <f t="shared" si="1"/>
        <v>Zeppelin</v>
      </c>
      <c r="B71" s="28" t="str">
        <f t="shared" si="7"/>
        <v>Norway</v>
      </c>
      <c r="C71" s="21" t="str">
        <f t="shared" si="3"/>
        <v>NO0042G</v>
      </c>
      <c r="D71" s="21" t="str">
        <f t="shared" si="4"/>
        <v>ZEP</v>
      </c>
      <c r="E71" s="31" t="str">
        <f t="shared" si="5"/>
        <v>78.906690</v>
      </c>
      <c r="F71" s="31" t="str">
        <f t="shared" si="6"/>
        <v>11.889340</v>
      </c>
    </row>
    <row r="72" ht="13.5" customHeight="1">
      <c r="A72" s="27" t="str">
        <f t="shared" si="1"/>
        <v/>
      </c>
      <c r="B72" s="28" t="str">
        <f t="shared" si="7"/>
        <v/>
      </c>
      <c r="C72" s="21" t="str">
        <f t="shared" si="3"/>
        <v/>
      </c>
      <c r="D72" s="21" t="str">
        <f t="shared" si="4"/>
        <v/>
      </c>
      <c r="E72" s="31" t="str">
        <f t="shared" si="5"/>
        <v/>
      </c>
      <c r="F72" s="31" t="str">
        <f t="shared" si="6"/>
        <v/>
      </c>
    </row>
  </sheetData>
  <mergeCells count="1">
    <mergeCell ref="A1:F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12.0"/>
    <col customWidth="1" min="2" max="2" width="11.0"/>
    <col customWidth="1" min="3" max="3" width="13.43"/>
    <col customWidth="1" min="4" max="4" width="25.43"/>
    <col customWidth="1" min="5" max="5" width="11.57"/>
    <col customWidth="1" min="6" max="6" width="11.14"/>
    <col customWidth="1" min="7" max="7" width="14.57"/>
    <col customWidth="1" min="8" max="8" width="24.86"/>
    <col customWidth="1" min="9" max="9" width="10.43"/>
    <col customWidth="1" min="10" max="10" width="9.71"/>
  </cols>
  <sheetData>
    <row r="1" ht="13.5" customHeight="1">
      <c r="A1" s="2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</row>
    <row r="2" ht="13.5" customHeight="1">
      <c r="A2" s="9" t="s">
        <v>11</v>
      </c>
      <c r="B2" s="10" t="s">
        <v>13</v>
      </c>
      <c r="C2" s="9" t="s">
        <v>14</v>
      </c>
      <c r="D2" s="9" t="s">
        <v>15</v>
      </c>
      <c r="E2" s="16">
        <v>82.49915</v>
      </c>
      <c r="F2" s="16">
        <v>-62.34153</v>
      </c>
      <c r="G2" s="17">
        <v>210.0</v>
      </c>
      <c r="H2" s="9" t="s">
        <v>12</v>
      </c>
      <c r="I2" s="9">
        <v>2004.0</v>
      </c>
      <c r="J2" s="9">
        <v>2013.0</v>
      </c>
    </row>
    <row r="3" ht="13.5" customHeight="1">
      <c r="A3" s="9"/>
      <c r="B3" s="9"/>
      <c r="C3" s="9"/>
      <c r="D3" s="9"/>
      <c r="E3" s="9"/>
      <c r="F3" s="9"/>
      <c r="G3" s="9"/>
      <c r="H3" s="9" t="s">
        <v>20</v>
      </c>
      <c r="I3" s="9">
        <v>2004.0</v>
      </c>
      <c r="J3" s="9">
        <v>2013.0</v>
      </c>
    </row>
    <row r="4" ht="13.5" customHeight="1">
      <c r="A4" s="9"/>
      <c r="B4" s="9"/>
      <c r="C4" s="9"/>
      <c r="D4" s="9"/>
      <c r="E4" s="9"/>
      <c r="F4" s="9"/>
      <c r="G4" s="9"/>
      <c r="H4" s="9" t="s">
        <v>21</v>
      </c>
      <c r="I4" s="9">
        <v>2004.0</v>
      </c>
      <c r="J4" s="9">
        <v>2013.0</v>
      </c>
    </row>
    <row r="5" ht="13.5" customHeight="1">
      <c r="A5" s="9"/>
      <c r="B5" s="9"/>
      <c r="C5" s="9"/>
      <c r="D5" s="9"/>
      <c r="E5" s="9"/>
      <c r="F5" s="9"/>
      <c r="G5" s="9"/>
      <c r="H5" s="9" t="s">
        <v>22</v>
      </c>
      <c r="I5" s="9">
        <v>2005.0</v>
      </c>
      <c r="J5" s="9">
        <v>2013.0</v>
      </c>
    </row>
    <row r="6" ht="13.5" customHeight="1">
      <c r="A6" s="9"/>
      <c r="B6" s="9"/>
      <c r="C6" s="9"/>
      <c r="D6" s="9"/>
      <c r="E6" s="9"/>
      <c r="F6" s="9"/>
      <c r="G6" s="9"/>
      <c r="H6" s="9" t="s">
        <v>23</v>
      </c>
      <c r="I6" s="9">
        <v>2007.0</v>
      </c>
      <c r="J6" s="9">
        <v>2013.0</v>
      </c>
    </row>
    <row r="7" ht="13.5" customHeight="1">
      <c r="A7" s="9"/>
      <c r="B7" s="9"/>
      <c r="C7" s="9"/>
      <c r="D7" s="9"/>
      <c r="E7" s="9"/>
      <c r="F7" s="9"/>
      <c r="G7" s="9"/>
      <c r="H7" s="9" t="s">
        <v>24</v>
      </c>
      <c r="I7" s="22" t="s">
        <v>25</v>
      </c>
      <c r="J7" s="22" t="s">
        <v>25</v>
      </c>
    </row>
    <row r="8" ht="13.5" customHeight="1">
      <c r="A8" s="9" t="s">
        <v>28</v>
      </c>
      <c r="B8" s="23" t="s">
        <v>29</v>
      </c>
      <c r="C8" s="9" t="s">
        <v>30</v>
      </c>
      <c r="D8" s="9" t="s">
        <v>31</v>
      </c>
      <c r="E8" s="9">
        <v>36.54</v>
      </c>
      <c r="F8" s="9">
        <v>126.33</v>
      </c>
      <c r="G8" s="9">
        <v>94.0</v>
      </c>
      <c r="H8" s="9" t="s">
        <v>12</v>
      </c>
      <c r="I8" s="24" t="s">
        <v>32</v>
      </c>
      <c r="J8" s="22"/>
    </row>
    <row r="9" ht="13.5" customHeight="1">
      <c r="A9" s="9"/>
      <c r="B9" s="9"/>
      <c r="C9" s="9"/>
      <c r="D9" s="9"/>
      <c r="E9" s="9"/>
      <c r="F9" s="9"/>
      <c r="G9" s="9"/>
      <c r="H9" s="9" t="s">
        <v>20</v>
      </c>
      <c r="I9" s="24" t="s">
        <v>32</v>
      </c>
      <c r="J9" s="22"/>
    </row>
    <row r="10" ht="13.5" customHeight="1">
      <c r="A10" s="9"/>
      <c r="B10" s="9"/>
      <c r="C10" s="9"/>
      <c r="D10" s="9"/>
      <c r="E10" s="9"/>
      <c r="F10" s="9"/>
      <c r="G10" s="9"/>
      <c r="H10" s="9" t="s">
        <v>21</v>
      </c>
      <c r="I10" s="24" t="s">
        <v>32</v>
      </c>
      <c r="J10" s="22"/>
    </row>
    <row r="11" ht="13.5" customHeight="1">
      <c r="A11" s="9"/>
      <c r="B11" s="9"/>
      <c r="C11" s="9"/>
      <c r="D11" s="9"/>
      <c r="E11" s="9"/>
      <c r="F11" s="9"/>
      <c r="G11" s="9"/>
      <c r="H11" s="9" t="s">
        <v>22</v>
      </c>
      <c r="I11" s="24" t="s">
        <v>32</v>
      </c>
      <c r="J11" s="22"/>
    </row>
    <row r="12" ht="13.5" customHeight="1">
      <c r="A12" s="9"/>
      <c r="B12" s="9"/>
      <c r="C12" s="9"/>
      <c r="D12" s="9"/>
      <c r="E12" s="9"/>
      <c r="F12" s="9"/>
      <c r="G12" s="9"/>
      <c r="H12" s="9" t="s">
        <v>23</v>
      </c>
      <c r="I12" s="24" t="s">
        <v>32</v>
      </c>
      <c r="J12" s="22"/>
    </row>
    <row r="13" ht="13.5" customHeight="1">
      <c r="A13" s="9"/>
      <c r="B13" s="9"/>
      <c r="C13" s="9"/>
      <c r="D13" s="9"/>
      <c r="E13" s="9"/>
      <c r="F13" s="9"/>
      <c r="G13" s="9"/>
      <c r="H13" s="9" t="s">
        <v>24</v>
      </c>
      <c r="I13" s="24" t="s">
        <v>32</v>
      </c>
      <c r="J13" s="22"/>
    </row>
    <row r="14" ht="13.5" customHeight="1">
      <c r="A14" s="9"/>
      <c r="B14" s="10" t="s">
        <v>33</v>
      </c>
      <c r="C14" s="9" t="s">
        <v>34</v>
      </c>
      <c r="D14" s="9" t="s">
        <v>35</v>
      </c>
      <c r="E14" s="25">
        <v>50.57</v>
      </c>
      <c r="F14" s="26">
        <v>13.0</v>
      </c>
      <c r="G14" s="17"/>
      <c r="H14" s="9" t="s">
        <v>12</v>
      </c>
      <c r="I14" s="22" t="s">
        <v>25</v>
      </c>
      <c r="J14" s="22" t="s">
        <v>25</v>
      </c>
    </row>
    <row r="15" ht="13.5" customHeight="1">
      <c r="A15" s="9"/>
      <c r="B15" s="9"/>
      <c r="C15" s="9"/>
      <c r="D15" s="9"/>
      <c r="E15" s="9"/>
      <c r="F15" s="9"/>
      <c r="G15" s="9"/>
      <c r="H15" s="9" t="s">
        <v>20</v>
      </c>
      <c r="I15" s="22" t="s">
        <v>25</v>
      </c>
      <c r="J15" s="22" t="s">
        <v>25</v>
      </c>
    </row>
    <row r="16" ht="13.5" customHeight="1">
      <c r="A16" s="9"/>
      <c r="B16" s="9"/>
      <c r="C16" s="9"/>
      <c r="D16" s="9"/>
      <c r="E16" s="9"/>
      <c r="F16" s="9"/>
      <c r="G16" s="9"/>
      <c r="H16" s="9" t="s">
        <v>21</v>
      </c>
      <c r="I16" s="22" t="s">
        <v>25</v>
      </c>
      <c r="J16" s="22" t="s">
        <v>25</v>
      </c>
    </row>
    <row r="17" ht="13.5" customHeight="1">
      <c r="A17" s="9"/>
      <c r="B17" s="9"/>
      <c r="C17" s="9"/>
      <c r="D17" s="9"/>
      <c r="E17" s="9"/>
      <c r="F17" s="9"/>
      <c r="G17" s="9"/>
      <c r="H17" s="9" t="s">
        <v>22</v>
      </c>
      <c r="I17" s="9">
        <v>2012.0</v>
      </c>
      <c r="J17" s="9">
        <v>2013.0</v>
      </c>
    </row>
    <row r="18" ht="13.5" customHeight="1">
      <c r="A18" s="9"/>
      <c r="B18" s="9"/>
      <c r="C18" s="9"/>
      <c r="D18" s="9"/>
      <c r="E18" s="9"/>
      <c r="F18" s="9"/>
      <c r="G18" s="9"/>
      <c r="H18" s="9" t="s">
        <v>23</v>
      </c>
      <c r="I18" s="22" t="s">
        <v>25</v>
      </c>
      <c r="J18" s="22" t="s">
        <v>25</v>
      </c>
    </row>
    <row r="19" ht="13.5" customHeight="1">
      <c r="A19" s="9"/>
      <c r="B19" s="9"/>
      <c r="C19" s="9"/>
      <c r="D19" s="9"/>
      <c r="E19" s="9"/>
      <c r="F19" s="9"/>
      <c r="G19" s="9"/>
      <c r="H19" s="9" t="s">
        <v>24</v>
      </c>
      <c r="I19" s="22" t="s">
        <v>25</v>
      </c>
      <c r="J19" s="22" t="s">
        <v>25</v>
      </c>
    </row>
    <row r="20" ht="13.5" customHeight="1">
      <c r="A20" s="9" t="s">
        <v>36</v>
      </c>
      <c r="B20" s="23" t="s">
        <v>37</v>
      </c>
      <c r="C20" s="9" t="s">
        <v>38</v>
      </c>
      <c r="D20" s="9" t="s">
        <v>39</v>
      </c>
      <c r="E20" s="26">
        <v>36.213</v>
      </c>
      <c r="F20" s="26">
        <v>-81.692</v>
      </c>
      <c r="G20" s="17">
        <v>1076.0</v>
      </c>
      <c r="H20" s="9" t="s">
        <v>12</v>
      </c>
      <c r="I20" s="9">
        <v>2009.0</v>
      </c>
      <c r="J20" s="9">
        <v>2014.0</v>
      </c>
    </row>
    <row r="21" ht="13.5" customHeight="1">
      <c r="A21" s="9"/>
      <c r="B21" s="9"/>
      <c r="C21" s="9"/>
      <c r="D21" s="9"/>
      <c r="E21" s="9"/>
      <c r="F21" s="9"/>
      <c r="G21" s="9"/>
      <c r="H21" s="9" t="s">
        <v>20</v>
      </c>
      <c r="I21" s="9">
        <v>2009.0</v>
      </c>
      <c r="J21" s="9">
        <v>2014.0</v>
      </c>
    </row>
    <row r="22" ht="13.5" customHeight="1">
      <c r="A22" s="9"/>
      <c r="B22" s="9"/>
      <c r="C22" s="9"/>
      <c r="D22" s="9"/>
      <c r="E22" s="9"/>
      <c r="F22" s="9"/>
      <c r="G22" s="9"/>
      <c r="H22" s="9" t="s">
        <v>21</v>
      </c>
      <c r="I22" s="9">
        <v>2009.0</v>
      </c>
      <c r="J22" s="9">
        <v>2014.0</v>
      </c>
    </row>
    <row r="23" ht="13.5" customHeight="1">
      <c r="A23" s="9"/>
      <c r="B23" s="9"/>
      <c r="C23" s="9"/>
      <c r="D23" s="9"/>
      <c r="E23" s="9"/>
      <c r="F23" s="9"/>
      <c r="G23" s="9"/>
      <c r="H23" s="9" t="s">
        <v>22</v>
      </c>
      <c r="I23" s="9">
        <v>2009.0</v>
      </c>
      <c r="J23" s="9">
        <v>2014.0</v>
      </c>
    </row>
    <row r="24" ht="13.5" customHeight="1">
      <c r="A24" s="9"/>
      <c r="B24" s="9"/>
      <c r="C24" s="9"/>
      <c r="D24" s="9"/>
      <c r="E24" s="9"/>
      <c r="F24" s="9"/>
      <c r="G24" s="9"/>
      <c r="H24" s="9" t="s">
        <v>23</v>
      </c>
      <c r="I24" s="9">
        <v>2009.0</v>
      </c>
      <c r="J24" s="9">
        <v>2014.0</v>
      </c>
    </row>
    <row r="25" ht="13.5" customHeight="1">
      <c r="A25" s="9"/>
      <c r="B25" s="9"/>
      <c r="C25" s="9"/>
      <c r="D25" s="9"/>
      <c r="E25" s="9"/>
      <c r="F25" s="9"/>
      <c r="G25" s="9"/>
      <c r="H25" s="9" t="s">
        <v>24</v>
      </c>
      <c r="I25" s="9"/>
      <c r="J25" s="9"/>
    </row>
    <row r="26" ht="13.5" customHeight="1">
      <c r="A26" s="9" t="s">
        <v>40</v>
      </c>
      <c r="B26" s="10" t="s">
        <v>41</v>
      </c>
      <c r="C26" s="9" t="s">
        <v>42</v>
      </c>
      <c r="D26" s="9" t="s">
        <v>43</v>
      </c>
      <c r="E26" s="26">
        <v>58.80578</v>
      </c>
      <c r="F26" s="26">
        <v>17.38837</v>
      </c>
      <c r="G26" s="17">
        <v>20.0</v>
      </c>
      <c r="H26" s="9" t="s">
        <v>12</v>
      </c>
      <c r="I26" s="22" t="s">
        <v>25</v>
      </c>
      <c r="J26" s="22" t="s">
        <v>25</v>
      </c>
    </row>
    <row r="27" ht="13.5" customHeight="1">
      <c r="A27" s="9"/>
      <c r="B27" s="9"/>
      <c r="C27" s="9"/>
      <c r="D27" s="9"/>
      <c r="E27" s="9"/>
      <c r="F27" s="9"/>
      <c r="G27" s="9"/>
      <c r="H27" s="9" t="s">
        <v>20</v>
      </c>
      <c r="I27" s="22" t="s">
        <v>25</v>
      </c>
      <c r="J27" s="22" t="s">
        <v>25</v>
      </c>
    </row>
    <row r="28" ht="13.5" customHeight="1">
      <c r="A28" s="9"/>
      <c r="B28" s="9"/>
      <c r="C28" s="9"/>
      <c r="D28" s="9"/>
      <c r="E28" s="9"/>
      <c r="F28" s="9"/>
      <c r="G28" s="9"/>
      <c r="H28" s="9" t="s">
        <v>21</v>
      </c>
      <c r="I28" s="22" t="s">
        <v>25</v>
      </c>
      <c r="J28" s="22" t="s">
        <v>25</v>
      </c>
    </row>
    <row r="29" ht="13.5" customHeight="1">
      <c r="A29" s="9"/>
      <c r="B29" s="9"/>
      <c r="C29" s="9"/>
      <c r="D29" s="9"/>
      <c r="E29" s="9"/>
      <c r="F29" s="9"/>
      <c r="G29" s="9"/>
      <c r="H29" s="9" t="s">
        <v>22</v>
      </c>
      <c r="I29" s="22">
        <v>2008.0</v>
      </c>
      <c r="J29" s="22">
        <v>2008.0</v>
      </c>
    </row>
    <row r="30" ht="13.5" customHeight="1">
      <c r="A30" s="9"/>
      <c r="B30" s="9"/>
      <c r="C30" s="9"/>
      <c r="D30" s="9"/>
      <c r="E30" s="9"/>
      <c r="F30" s="9"/>
      <c r="G30" s="9"/>
      <c r="H30" s="9" t="s">
        <v>23</v>
      </c>
      <c r="I30" s="22" t="s">
        <v>25</v>
      </c>
      <c r="J30" s="22" t="s">
        <v>25</v>
      </c>
    </row>
    <row r="31" ht="13.5" customHeight="1">
      <c r="A31" s="9"/>
      <c r="B31" s="9"/>
      <c r="C31" s="9"/>
      <c r="D31" s="9"/>
      <c r="E31" s="9"/>
      <c r="F31" s="9"/>
      <c r="G31" s="9"/>
      <c r="H31" s="9" t="s">
        <v>24</v>
      </c>
      <c r="I31" s="22" t="s">
        <v>25</v>
      </c>
      <c r="J31" s="22" t="s">
        <v>25</v>
      </c>
    </row>
    <row r="32" ht="13.5" customHeight="1">
      <c r="A32" s="9" t="s">
        <v>44</v>
      </c>
      <c r="B32" s="10" t="s">
        <v>45</v>
      </c>
      <c r="C32" s="9" t="s">
        <v>38</v>
      </c>
      <c r="D32" s="9" t="s">
        <v>46</v>
      </c>
      <c r="E32" s="26">
        <v>71.32301</v>
      </c>
      <c r="F32" s="26">
        <v>-156.61147</v>
      </c>
      <c r="G32" s="17">
        <v>11.0</v>
      </c>
      <c r="H32" s="9" t="s">
        <v>12</v>
      </c>
      <c r="I32" s="9">
        <v>1997.0</v>
      </c>
      <c r="J32" s="9">
        <v>2013.0</v>
      </c>
    </row>
    <row r="33" ht="13.5" customHeight="1">
      <c r="A33" s="9"/>
      <c r="B33" s="9"/>
      <c r="C33" s="9"/>
      <c r="D33" s="9"/>
      <c r="E33" s="9"/>
      <c r="F33" s="9"/>
      <c r="G33" s="9"/>
      <c r="H33" s="9" t="s">
        <v>20</v>
      </c>
      <c r="I33" s="9">
        <v>1997.0</v>
      </c>
      <c r="J33" s="9">
        <v>2013.0</v>
      </c>
    </row>
    <row r="34" ht="13.5" customHeight="1">
      <c r="A34" s="9"/>
      <c r="B34" s="9"/>
      <c r="C34" s="9"/>
      <c r="D34" s="9"/>
      <c r="E34" s="9"/>
      <c r="F34" s="9"/>
      <c r="G34" s="9"/>
      <c r="H34" s="9" t="s">
        <v>21</v>
      </c>
      <c r="I34" s="9">
        <v>1997.0</v>
      </c>
      <c r="J34" s="9">
        <v>2013.0</v>
      </c>
    </row>
    <row r="35" ht="13.5" customHeight="1">
      <c r="A35" s="9"/>
      <c r="B35" s="9"/>
      <c r="C35" s="9"/>
      <c r="D35" s="9"/>
      <c r="E35" s="9"/>
      <c r="F35" s="9"/>
      <c r="G35" s="9"/>
      <c r="H35" s="9" t="s">
        <v>22</v>
      </c>
      <c r="I35" s="9">
        <v>2003.0</v>
      </c>
      <c r="J35" s="9">
        <v>2014.0</v>
      </c>
    </row>
    <row r="36" ht="13.5" customHeight="1">
      <c r="A36" s="9"/>
      <c r="B36" s="9"/>
      <c r="C36" s="9"/>
      <c r="D36" s="9"/>
      <c r="E36" s="9"/>
      <c r="F36" s="9"/>
      <c r="G36" s="9"/>
      <c r="H36" s="9" t="s">
        <v>23</v>
      </c>
      <c r="I36" s="9">
        <v>2006.0</v>
      </c>
      <c r="J36" s="9">
        <v>2014.0</v>
      </c>
    </row>
    <row r="37" ht="13.5" customHeight="1">
      <c r="A37" s="9"/>
      <c r="B37" s="9"/>
      <c r="C37" s="9"/>
      <c r="D37" s="9"/>
      <c r="E37" s="9"/>
      <c r="F37" s="9"/>
      <c r="G37" s="9"/>
      <c r="H37" s="9" t="s">
        <v>24</v>
      </c>
      <c r="I37" s="9">
        <v>2006.0</v>
      </c>
      <c r="J37" s="9">
        <v>2012.0</v>
      </c>
    </row>
    <row r="38" ht="13.5" customHeight="1">
      <c r="A38" s="9" t="s">
        <v>47</v>
      </c>
      <c r="B38" s="10" t="s">
        <v>48</v>
      </c>
      <c r="C38" s="9" t="s">
        <v>49</v>
      </c>
      <c r="D38" s="9" t="s">
        <v>50</v>
      </c>
      <c r="E38" s="26">
        <v>42.1792</v>
      </c>
      <c r="F38" s="26">
        <v>23.5856</v>
      </c>
      <c r="G38" s="17">
        <v>2925.0</v>
      </c>
      <c r="H38" s="9" t="s">
        <v>12</v>
      </c>
      <c r="I38" s="9">
        <v>2007.0</v>
      </c>
      <c r="J38" s="9">
        <v>2014.0</v>
      </c>
    </row>
    <row r="39" ht="13.5" customHeight="1">
      <c r="A39" s="9"/>
      <c r="B39" s="9"/>
      <c r="C39" s="9"/>
      <c r="D39" s="9"/>
      <c r="E39" s="9"/>
      <c r="F39" s="9"/>
      <c r="G39" s="9"/>
      <c r="H39" s="9" t="s">
        <v>20</v>
      </c>
      <c r="I39" s="9">
        <v>2007.0</v>
      </c>
      <c r="J39" s="9">
        <v>2014.0</v>
      </c>
    </row>
    <row r="40" ht="13.5" customHeight="1">
      <c r="A40" s="9"/>
      <c r="B40" s="9"/>
      <c r="C40" s="9"/>
      <c r="D40" s="9"/>
      <c r="E40" s="9"/>
      <c r="F40" s="9"/>
      <c r="G40" s="9"/>
      <c r="H40" s="9" t="s">
        <v>21</v>
      </c>
      <c r="I40" s="9">
        <v>2007.0</v>
      </c>
      <c r="J40" s="9">
        <v>2014.0</v>
      </c>
    </row>
    <row r="41" ht="13.5" customHeight="1">
      <c r="A41" s="9"/>
      <c r="B41" s="9"/>
      <c r="C41" s="9"/>
      <c r="D41" s="9"/>
      <c r="E41" s="9"/>
      <c r="F41" s="9"/>
      <c r="G41" s="9"/>
      <c r="H41" s="9" t="s">
        <v>22</v>
      </c>
      <c r="I41" s="9">
        <v>2012.0</v>
      </c>
      <c r="J41" s="9">
        <v>2013.0</v>
      </c>
    </row>
    <row r="42" ht="13.5" customHeight="1">
      <c r="A42" s="9"/>
      <c r="B42" s="9"/>
      <c r="C42" s="9"/>
      <c r="D42" s="9"/>
      <c r="E42" s="9"/>
      <c r="F42" s="9"/>
      <c r="G42" s="9"/>
      <c r="H42" s="9" t="s">
        <v>23</v>
      </c>
      <c r="I42" s="9">
        <v>2012.0</v>
      </c>
      <c r="J42" s="9">
        <v>2013.0</v>
      </c>
    </row>
    <row r="43" ht="13.5" customHeight="1">
      <c r="A43" s="9"/>
      <c r="B43" s="9"/>
      <c r="C43" s="9"/>
      <c r="D43" s="9"/>
      <c r="E43" s="9"/>
      <c r="F43" s="9"/>
      <c r="G43" s="9"/>
      <c r="H43" s="9" t="s">
        <v>24</v>
      </c>
      <c r="I43" s="22" t="s">
        <v>25</v>
      </c>
      <c r="J43" s="22" t="s">
        <v>25</v>
      </c>
    </row>
    <row r="44" ht="13.5" customHeight="1">
      <c r="A44" s="9" t="s">
        <v>51</v>
      </c>
      <c r="B44" s="10" t="s">
        <v>52</v>
      </c>
      <c r="C44" s="9" t="s">
        <v>53</v>
      </c>
      <c r="D44" s="9" t="s">
        <v>54</v>
      </c>
      <c r="E44" s="26">
        <v>58.38833</v>
      </c>
      <c r="F44" s="26">
        <v>8.25194</v>
      </c>
      <c r="G44" s="17">
        <v>190.0</v>
      </c>
      <c r="H44" s="9" t="s">
        <v>12</v>
      </c>
      <c r="I44" s="9">
        <v>2009.0</v>
      </c>
      <c r="J44" s="9">
        <v>2014.0</v>
      </c>
    </row>
    <row r="45" ht="13.5" customHeight="1">
      <c r="A45" s="9"/>
      <c r="B45" s="9"/>
      <c r="C45" s="9"/>
      <c r="D45" s="9"/>
      <c r="E45" s="9"/>
      <c r="F45" s="9"/>
      <c r="G45" s="9"/>
      <c r="H45" s="9" t="s">
        <v>20</v>
      </c>
      <c r="I45" s="9">
        <v>2009.0</v>
      </c>
      <c r="J45" s="9">
        <v>2014.0</v>
      </c>
    </row>
    <row r="46" ht="13.5" customHeight="1">
      <c r="A46" s="9"/>
      <c r="B46" s="9"/>
      <c r="C46" s="9"/>
      <c r="D46" s="9"/>
      <c r="E46" s="9"/>
      <c r="F46" s="9"/>
      <c r="G46" s="9"/>
      <c r="H46" s="9" t="s">
        <v>21</v>
      </c>
      <c r="I46" s="9">
        <v>2009.0</v>
      </c>
      <c r="J46" s="9">
        <v>2014.0</v>
      </c>
    </row>
    <row r="47" ht="13.5" customHeight="1">
      <c r="A47" s="9"/>
      <c r="B47" s="9"/>
      <c r="C47" s="9"/>
      <c r="D47" s="9"/>
      <c r="E47" s="9"/>
      <c r="F47" s="9"/>
      <c r="G47" s="9"/>
      <c r="H47" s="9" t="s">
        <v>22</v>
      </c>
      <c r="I47" s="9">
        <v>2009.0</v>
      </c>
      <c r="J47" s="9">
        <v>2014.0</v>
      </c>
    </row>
    <row r="48" ht="13.5" customHeight="1">
      <c r="A48" s="9"/>
      <c r="B48" s="9"/>
      <c r="C48" s="9"/>
      <c r="D48" s="9"/>
      <c r="E48" s="9"/>
      <c r="F48" s="9"/>
      <c r="G48" s="9"/>
      <c r="H48" s="9" t="s">
        <v>23</v>
      </c>
      <c r="I48" s="9">
        <v>2012.0</v>
      </c>
      <c r="J48" s="9">
        <v>2014.0</v>
      </c>
    </row>
    <row r="49" ht="13.5" customHeight="1">
      <c r="A49" s="9"/>
      <c r="B49" s="9"/>
      <c r="C49" s="9"/>
      <c r="D49" s="9"/>
      <c r="E49" s="9"/>
      <c r="F49" s="9"/>
      <c r="G49" s="9"/>
      <c r="H49" s="9" t="s">
        <v>24</v>
      </c>
      <c r="I49" s="22" t="s">
        <v>25</v>
      </c>
      <c r="J49" s="22" t="s">
        <v>25</v>
      </c>
    </row>
    <row r="50" ht="13.5" customHeight="1">
      <c r="A50" s="9" t="s">
        <v>55</v>
      </c>
      <c r="B50" s="10" t="s">
        <v>56</v>
      </c>
      <c r="C50" s="9" t="s">
        <v>38</v>
      </c>
      <c r="D50" s="9" t="s">
        <v>57</v>
      </c>
      <c r="E50" s="26">
        <v>40.05</v>
      </c>
      <c r="F50" s="26">
        <v>-88.36667</v>
      </c>
      <c r="G50" s="17">
        <v>213.0</v>
      </c>
      <c r="H50" s="9" t="s">
        <v>12</v>
      </c>
      <c r="I50" s="9">
        <v>1994.0</v>
      </c>
      <c r="J50" s="9">
        <v>2013.0</v>
      </c>
    </row>
    <row r="51" ht="13.5" customHeight="1">
      <c r="A51" s="9"/>
      <c r="B51" s="9"/>
      <c r="C51" s="9"/>
      <c r="D51" s="9"/>
      <c r="E51" s="9"/>
      <c r="F51" s="9"/>
      <c r="G51" s="9"/>
      <c r="H51" s="9" t="s">
        <v>20</v>
      </c>
      <c r="I51" s="9">
        <v>1994.0</v>
      </c>
      <c r="J51" s="9">
        <v>2013.0</v>
      </c>
    </row>
    <row r="52" ht="13.5" customHeight="1">
      <c r="A52" s="9"/>
      <c r="B52" s="9"/>
      <c r="C52" s="9"/>
      <c r="D52" s="9"/>
      <c r="E52" s="9"/>
      <c r="F52" s="9"/>
      <c r="G52" s="9"/>
      <c r="H52" s="9" t="s">
        <v>21</v>
      </c>
      <c r="I52" s="9">
        <v>1994.0</v>
      </c>
      <c r="J52" s="9">
        <v>2013.0</v>
      </c>
    </row>
    <row r="53" ht="13.5" customHeight="1">
      <c r="A53" s="9"/>
      <c r="B53" s="9"/>
      <c r="C53" s="9"/>
      <c r="D53" s="9"/>
      <c r="E53" s="9"/>
      <c r="F53" s="9"/>
      <c r="G53" s="9"/>
      <c r="H53" s="9" t="s">
        <v>22</v>
      </c>
      <c r="I53" s="9">
        <v>1994.0</v>
      </c>
      <c r="J53" s="9">
        <v>2013.0</v>
      </c>
    </row>
    <row r="54" ht="13.5" customHeight="1">
      <c r="A54" s="9"/>
      <c r="B54" s="9"/>
      <c r="C54" s="9"/>
      <c r="D54" s="9"/>
      <c r="E54" s="9"/>
      <c r="F54" s="9"/>
      <c r="G54" s="9"/>
      <c r="H54" s="9" t="s">
        <v>23</v>
      </c>
      <c r="I54" s="9">
        <v>2006.0</v>
      </c>
      <c r="J54" s="9">
        <v>2013.0</v>
      </c>
    </row>
    <row r="55" ht="13.5" customHeight="1">
      <c r="A55" s="9"/>
      <c r="B55" s="9"/>
      <c r="C55" s="9"/>
      <c r="D55" s="9"/>
      <c r="E55" s="9"/>
      <c r="F55" s="9"/>
      <c r="G55" s="9"/>
      <c r="H55" s="9" t="s">
        <v>24</v>
      </c>
      <c r="I55" s="9">
        <v>2002.0</v>
      </c>
      <c r="J55" s="9">
        <v>2002.0</v>
      </c>
    </row>
    <row r="56" ht="13.5" customHeight="1">
      <c r="A56" s="9" t="s">
        <v>58</v>
      </c>
      <c r="B56" s="10" t="s">
        <v>59</v>
      </c>
      <c r="C56" s="9" t="s">
        <v>60</v>
      </c>
      <c r="D56" s="9" t="s">
        <v>61</v>
      </c>
      <c r="E56" s="26">
        <v>-0.20194</v>
      </c>
      <c r="F56" s="26">
        <v>100.31805</v>
      </c>
      <c r="G56" s="17">
        <v>864.0</v>
      </c>
      <c r="H56" s="9" t="s">
        <v>12</v>
      </c>
      <c r="I56" s="9">
        <v>2012.0</v>
      </c>
      <c r="J56" s="9">
        <v>2013.0</v>
      </c>
    </row>
    <row r="57" ht="13.5" customHeight="1">
      <c r="A57" s="9"/>
      <c r="B57" s="9"/>
      <c r="C57" s="9"/>
      <c r="D57" s="9"/>
      <c r="E57" s="9"/>
      <c r="F57" s="9"/>
      <c r="G57" s="9"/>
      <c r="H57" s="9" t="s">
        <v>20</v>
      </c>
      <c r="I57" s="9">
        <v>2012.0</v>
      </c>
      <c r="J57" s="9">
        <v>2013.0</v>
      </c>
    </row>
    <row r="58" ht="13.5" customHeight="1">
      <c r="A58" s="9"/>
      <c r="B58" s="9"/>
      <c r="C58" s="9"/>
      <c r="D58" s="9"/>
      <c r="E58" s="9"/>
      <c r="F58" s="9"/>
      <c r="G58" s="9"/>
      <c r="H58" s="9" t="s">
        <v>21</v>
      </c>
      <c r="I58" s="9">
        <v>2012.0</v>
      </c>
      <c r="J58" s="9">
        <v>2013.0</v>
      </c>
    </row>
    <row r="59" ht="13.5" customHeight="1">
      <c r="A59" s="9"/>
      <c r="B59" s="9"/>
      <c r="C59" s="9"/>
      <c r="D59" s="9"/>
      <c r="E59" s="9"/>
      <c r="F59" s="9"/>
      <c r="G59" s="9"/>
      <c r="H59" s="9" t="s">
        <v>22</v>
      </c>
      <c r="I59" s="22" t="s">
        <v>25</v>
      </c>
      <c r="J59" s="22" t="s">
        <v>25</v>
      </c>
    </row>
    <row r="60" ht="13.5" customHeight="1">
      <c r="A60" s="9"/>
      <c r="B60" s="9"/>
      <c r="C60" s="9"/>
      <c r="D60" s="9"/>
      <c r="E60" s="9"/>
      <c r="F60" s="9"/>
      <c r="G60" s="9"/>
      <c r="H60" s="9" t="s">
        <v>23</v>
      </c>
      <c r="I60" s="22" t="s">
        <v>25</v>
      </c>
      <c r="J60" s="22" t="s">
        <v>25</v>
      </c>
    </row>
    <row r="61" ht="13.5" customHeight="1">
      <c r="A61" s="9"/>
      <c r="B61" s="9"/>
      <c r="C61" s="9"/>
      <c r="D61" s="9"/>
      <c r="E61" s="9"/>
      <c r="F61" s="9"/>
      <c r="G61" s="9"/>
      <c r="H61" s="9" t="s">
        <v>24</v>
      </c>
      <c r="I61" s="22" t="s">
        <v>25</v>
      </c>
      <c r="J61" s="22" t="s">
        <v>25</v>
      </c>
    </row>
    <row r="62" ht="13.5" customHeight="1">
      <c r="A62" s="9"/>
      <c r="B62" s="10" t="s">
        <v>62</v>
      </c>
      <c r="C62" s="9" t="s">
        <v>34</v>
      </c>
      <c r="D62" s="9" t="s">
        <v>63</v>
      </c>
      <c r="E62" s="26">
        <v>52.99806</v>
      </c>
      <c r="F62" s="26">
        <v>7.9425</v>
      </c>
      <c r="G62" s="17">
        <v>40.0</v>
      </c>
      <c r="H62" s="9" t="s">
        <v>12</v>
      </c>
      <c r="I62" s="22" t="s">
        <v>25</v>
      </c>
      <c r="J62" s="22" t="s">
        <v>25</v>
      </c>
    </row>
    <row r="63" ht="13.5" customHeight="1">
      <c r="A63" s="9"/>
      <c r="B63" s="9"/>
      <c r="C63" s="9"/>
      <c r="D63" s="9"/>
      <c r="E63" s="9"/>
      <c r="F63" s="9"/>
      <c r="G63" s="9"/>
      <c r="H63" s="9" t="s">
        <v>20</v>
      </c>
      <c r="I63" s="22" t="s">
        <v>25</v>
      </c>
      <c r="J63" s="22" t="s">
        <v>25</v>
      </c>
    </row>
    <row r="64" ht="13.5" customHeight="1">
      <c r="A64" s="9"/>
      <c r="B64" s="9"/>
      <c r="C64" s="9"/>
      <c r="D64" s="9"/>
      <c r="E64" s="9"/>
      <c r="F64" s="9"/>
      <c r="G64" s="9"/>
      <c r="H64" s="9" t="s">
        <v>21</v>
      </c>
      <c r="I64" s="22" t="s">
        <v>25</v>
      </c>
      <c r="J64" s="22" t="s">
        <v>25</v>
      </c>
    </row>
    <row r="65" ht="13.5" customHeight="1">
      <c r="A65" s="9"/>
      <c r="B65" s="9"/>
      <c r="C65" s="9"/>
      <c r="D65" s="9"/>
      <c r="E65" s="9"/>
      <c r="F65" s="9"/>
      <c r="G65" s="9"/>
      <c r="H65" s="9" t="s">
        <v>22</v>
      </c>
      <c r="I65" s="9">
        <v>2009.0</v>
      </c>
      <c r="J65" s="9">
        <v>2014.0</v>
      </c>
    </row>
    <row r="66" ht="13.5" customHeight="1">
      <c r="A66" s="9"/>
      <c r="B66" s="9"/>
      <c r="C66" s="9"/>
      <c r="D66" s="9"/>
      <c r="E66" s="9"/>
      <c r="F66" s="9"/>
      <c r="G66" s="9"/>
      <c r="H66" s="9" t="s">
        <v>23</v>
      </c>
      <c r="I66" s="22" t="s">
        <v>25</v>
      </c>
      <c r="J66" s="22" t="s">
        <v>25</v>
      </c>
    </row>
    <row r="67" ht="13.5" customHeight="1">
      <c r="A67" s="9"/>
      <c r="B67" s="9"/>
      <c r="C67" s="9"/>
      <c r="D67" s="9"/>
      <c r="E67" s="9"/>
      <c r="F67" s="9"/>
      <c r="G67" s="9"/>
      <c r="H67" s="9" t="s">
        <v>24</v>
      </c>
      <c r="I67" s="22" t="s">
        <v>25</v>
      </c>
      <c r="J67" s="22" t="s">
        <v>25</v>
      </c>
    </row>
    <row r="68" ht="13.5" customHeight="1">
      <c r="A68" s="9" t="s">
        <v>64</v>
      </c>
      <c r="B68" s="10" t="s">
        <v>65</v>
      </c>
      <c r="C68" s="9" t="s">
        <v>66</v>
      </c>
      <c r="D68" s="9" t="s">
        <v>67</v>
      </c>
      <c r="E68" s="26">
        <v>51.971</v>
      </c>
      <c r="F68" s="26">
        <v>4.927</v>
      </c>
      <c r="G68" s="17">
        <v>1.0</v>
      </c>
      <c r="H68" s="9" t="s">
        <v>12</v>
      </c>
      <c r="I68" s="9">
        <v>2008.0</v>
      </c>
      <c r="J68" s="9">
        <v>2012.0</v>
      </c>
    </row>
    <row r="69" ht="13.5" customHeight="1">
      <c r="A69" s="9"/>
      <c r="B69" s="9"/>
      <c r="C69" s="9"/>
      <c r="D69" s="9"/>
      <c r="E69" s="9"/>
      <c r="F69" s="9"/>
      <c r="G69" s="9"/>
      <c r="H69" s="9" t="s">
        <v>20</v>
      </c>
      <c r="I69" s="9">
        <v>2008.0</v>
      </c>
      <c r="J69" s="9">
        <v>2012.0</v>
      </c>
    </row>
    <row r="70" ht="13.5" customHeight="1">
      <c r="A70" s="9"/>
      <c r="B70" s="9"/>
      <c r="C70" s="9"/>
      <c r="D70" s="9"/>
      <c r="E70" s="9"/>
      <c r="F70" s="9"/>
      <c r="G70" s="9"/>
      <c r="H70" s="9" t="s">
        <v>21</v>
      </c>
      <c r="I70" s="9">
        <v>2008.0</v>
      </c>
      <c r="J70" s="9">
        <v>2012.0</v>
      </c>
    </row>
    <row r="71" ht="13.5" customHeight="1">
      <c r="A71" s="9"/>
      <c r="B71" s="9"/>
      <c r="C71" s="9"/>
      <c r="D71" s="9"/>
      <c r="E71" s="9"/>
      <c r="F71" s="9"/>
      <c r="G71" s="9"/>
      <c r="H71" s="9" t="s">
        <v>22</v>
      </c>
      <c r="I71" s="9">
        <v>2008.0</v>
      </c>
      <c r="J71" s="9">
        <v>2013.0</v>
      </c>
    </row>
    <row r="72" ht="13.5" customHeight="1">
      <c r="A72" s="9"/>
      <c r="B72" s="9"/>
      <c r="C72" s="9"/>
      <c r="D72" s="9"/>
      <c r="E72" s="9"/>
      <c r="F72" s="9"/>
      <c r="G72" s="9"/>
      <c r="H72" s="9" t="s">
        <v>23</v>
      </c>
      <c r="I72" s="22" t="s">
        <v>25</v>
      </c>
      <c r="J72" s="22" t="s">
        <v>25</v>
      </c>
    </row>
    <row r="73" ht="13.5" customHeight="1">
      <c r="A73" s="9"/>
      <c r="B73" s="9"/>
      <c r="C73" s="9"/>
      <c r="D73" s="9"/>
      <c r="E73" s="9"/>
      <c r="F73" s="9"/>
      <c r="G73" s="9"/>
      <c r="H73" s="9" t="s">
        <v>24</v>
      </c>
      <c r="I73" s="9">
        <v>2009.0</v>
      </c>
      <c r="J73" s="9">
        <v>2009.0</v>
      </c>
    </row>
    <row r="74" ht="13.5" customHeight="1">
      <c r="A74" s="9" t="s">
        <v>68</v>
      </c>
      <c r="B74" s="10" t="s">
        <v>69</v>
      </c>
      <c r="C74" s="9" t="s">
        <v>38</v>
      </c>
      <c r="D74" s="9" t="s">
        <v>70</v>
      </c>
      <c r="E74" s="9">
        <v>42.07</v>
      </c>
      <c r="F74" s="9">
        <v>-70.2</v>
      </c>
      <c r="G74" s="9">
        <v>43.0</v>
      </c>
      <c r="H74" s="9" t="s">
        <v>12</v>
      </c>
      <c r="I74" s="9">
        <v>2012.0</v>
      </c>
      <c r="J74" s="9">
        <v>2013.0</v>
      </c>
    </row>
    <row r="75" ht="13.5" customHeight="1">
      <c r="A75" s="9"/>
      <c r="B75" s="9"/>
      <c r="C75" s="9"/>
      <c r="D75" s="9"/>
      <c r="E75" s="9"/>
      <c r="F75" s="9"/>
      <c r="G75" s="9"/>
      <c r="H75" s="9" t="s">
        <v>22</v>
      </c>
      <c r="I75" s="9">
        <v>2012.0</v>
      </c>
      <c r="J75" s="9">
        <v>2013.0</v>
      </c>
    </row>
    <row r="76" ht="13.5" customHeight="1">
      <c r="A76" s="9"/>
      <c r="B76" s="9"/>
      <c r="C76" s="9"/>
      <c r="D76" s="9"/>
      <c r="E76" s="9"/>
      <c r="F76" s="9"/>
      <c r="G76" s="9"/>
      <c r="H76" s="9" t="s">
        <v>20</v>
      </c>
      <c r="I76" s="9">
        <v>2012.0</v>
      </c>
      <c r="J76" s="9">
        <v>2013.0</v>
      </c>
    </row>
    <row r="77" ht="13.5" customHeight="1">
      <c r="A77" s="9"/>
      <c r="B77" s="9"/>
      <c r="C77" s="9"/>
      <c r="D77" s="9"/>
      <c r="E77" s="9"/>
      <c r="F77" s="9"/>
      <c r="G77" s="9"/>
      <c r="H77" s="9" t="s">
        <v>24</v>
      </c>
      <c r="I77" s="9">
        <v>2012.0</v>
      </c>
      <c r="J77" s="9">
        <v>2013.0</v>
      </c>
    </row>
    <row r="78" ht="13.5" customHeight="1">
      <c r="A78" s="9"/>
      <c r="B78" s="9"/>
      <c r="C78" s="9"/>
      <c r="D78" s="9"/>
      <c r="E78" s="9"/>
      <c r="F78" s="9"/>
      <c r="G78" s="9"/>
      <c r="H78" s="9" t="s">
        <v>21</v>
      </c>
      <c r="I78" s="9">
        <v>2012.0</v>
      </c>
      <c r="J78" s="9">
        <v>2013.0</v>
      </c>
    </row>
    <row r="79" ht="13.5" customHeight="1">
      <c r="A79" s="9"/>
      <c r="B79" s="9"/>
      <c r="C79" s="9"/>
      <c r="D79" s="9"/>
      <c r="E79" s="9"/>
      <c r="F79" s="9"/>
      <c r="G79" s="9"/>
      <c r="H79" s="9" t="s">
        <v>23</v>
      </c>
      <c r="I79" s="9">
        <v>2012.0</v>
      </c>
      <c r="J79" s="9">
        <v>2013.0</v>
      </c>
    </row>
    <row r="80" ht="13.5" customHeight="1">
      <c r="A80" s="9" t="s">
        <v>71</v>
      </c>
      <c r="B80" s="23" t="s">
        <v>72</v>
      </c>
      <c r="C80" s="9" t="s">
        <v>73</v>
      </c>
      <c r="D80" s="9" t="s">
        <v>74</v>
      </c>
      <c r="E80" s="9">
        <v>-40.68222</v>
      </c>
      <c r="F80" s="9">
        <v>144.68834</v>
      </c>
      <c r="G80" s="9">
        <v>94.0</v>
      </c>
      <c r="H80" s="9" t="s">
        <v>12</v>
      </c>
      <c r="I80" s="23" t="s">
        <v>32</v>
      </c>
      <c r="J80" s="9"/>
    </row>
    <row r="81" ht="13.5" customHeight="1">
      <c r="A81" s="9"/>
      <c r="B81" s="9"/>
      <c r="C81" s="9"/>
      <c r="D81" s="9"/>
      <c r="E81" s="9"/>
      <c r="F81" s="9"/>
      <c r="G81" s="9"/>
      <c r="H81" s="9" t="s">
        <v>22</v>
      </c>
      <c r="I81" s="23" t="s">
        <v>32</v>
      </c>
      <c r="J81" s="9"/>
    </row>
    <row r="82" ht="13.5" customHeight="1">
      <c r="A82" s="9"/>
      <c r="B82" s="9"/>
      <c r="C82" s="9"/>
      <c r="D82" s="9"/>
      <c r="E82" s="9"/>
      <c r="F82" s="9"/>
      <c r="G82" s="9"/>
      <c r="H82" s="9" t="s">
        <v>20</v>
      </c>
      <c r="I82" s="23" t="s">
        <v>32</v>
      </c>
      <c r="J82" s="9"/>
    </row>
    <row r="83" ht="13.5" customHeight="1">
      <c r="A83" s="9"/>
      <c r="B83" s="9"/>
      <c r="C83" s="9"/>
      <c r="D83" s="9"/>
      <c r="E83" s="9"/>
      <c r="F83" s="9"/>
      <c r="G83" s="9"/>
      <c r="H83" s="9" t="s">
        <v>24</v>
      </c>
      <c r="I83" s="23" t="s">
        <v>32</v>
      </c>
      <c r="J83" s="9"/>
    </row>
    <row r="84" ht="13.5" customHeight="1">
      <c r="A84" s="9"/>
      <c r="B84" s="9"/>
      <c r="C84" s="9"/>
      <c r="D84" s="9"/>
      <c r="E84" s="9"/>
      <c r="F84" s="9"/>
      <c r="G84" s="9"/>
      <c r="H84" s="9" t="s">
        <v>21</v>
      </c>
      <c r="I84" s="23" t="s">
        <v>32</v>
      </c>
      <c r="J84" s="9"/>
    </row>
    <row r="85" ht="13.5" customHeight="1">
      <c r="A85" s="9"/>
      <c r="B85" s="9"/>
      <c r="C85" s="9"/>
      <c r="D85" s="9"/>
      <c r="E85" s="9"/>
      <c r="F85" s="9"/>
      <c r="G85" s="9"/>
      <c r="H85" s="9" t="s">
        <v>23</v>
      </c>
      <c r="I85" s="23" t="s">
        <v>32</v>
      </c>
      <c r="J85" s="9"/>
    </row>
    <row r="86" ht="13.5" customHeight="1">
      <c r="A86" s="9" t="s">
        <v>75</v>
      </c>
      <c r="B86" s="10" t="s">
        <v>76</v>
      </c>
      <c r="C86" s="9" t="s">
        <v>77</v>
      </c>
      <c r="D86" s="9" t="s">
        <v>78</v>
      </c>
      <c r="E86" s="26">
        <v>-34.35348</v>
      </c>
      <c r="F86" s="26">
        <v>18.48968</v>
      </c>
      <c r="G86" s="17">
        <v>230.0</v>
      </c>
      <c r="H86" s="9" t="s">
        <v>12</v>
      </c>
      <c r="I86" s="9">
        <v>2005.0</v>
      </c>
      <c r="J86" s="9">
        <v>2013.0</v>
      </c>
    </row>
    <row r="87" ht="13.5" customHeight="1">
      <c r="A87" s="9"/>
      <c r="B87" s="9"/>
      <c r="C87" s="9"/>
      <c r="D87" s="9"/>
      <c r="E87" s="9"/>
      <c r="F87" s="9"/>
      <c r="G87" s="9"/>
      <c r="H87" s="9" t="s">
        <v>20</v>
      </c>
      <c r="I87" s="9">
        <v>2005.0</v>
      </c>
      <c r="J87" s="9">
        <v>2013.0</v>
      </c>
    </row>
    <row r="88" ht="13.5" customHeight="1">
      <c r="A88" s="9"/>
      <c r="B88" s="9"/>
      <c r="C88" s="9"/>
      <c r="D88" s="9"/>
      <c r="E88" s="9"/>
      <c r="F88" s="9"/>
      <c r="G88" s="9"/>
      <c r="H88" s="9" t="s">
        <v>21</v>
      </c>
      <c r="I88" s="9">
        <v>2005.0</v>
      </c>
      <c r="J88" s="9">
        <v>2013.0</v>
      </c>
    </row>
    <row r="89" ht="13.5" customHeight="1">
      <c r="A89" s="9"/>
      <c r="B89" s="9"/>
      <c r="C89" s="9"/>
      <c r="D89" s="9"/>
      <c r="E89" s="9"/>
      <c r="F89" s="9"/>
      <c r="G89" s="9"/>
      <c r="H89" s="9" t="s">
        <v>22</v>
      </c>
      <c r="I89" s="9">
        <v>2005.0</v>
      </c>
      <c r="J89" s="9">
        <v>2013.0</v>
      </c>
    </row>
    <row r="90" ht="13.5" customHeight="1">
      <c r="A90" s="9"/>
      <c r="B90" s="9"/>
      <c r="C90" s="9"/>
      <c r="D90" s="9"/>
      <c r="E90" s="9"/>
      <c r="F90" s="9"/>
      <c r="G90" s="9"/>
      <c r="H90" s="9" t="s">
        <v>23</v>
      </c>
      <c r="I90" s="9">
        <v>2005.0</v>
      </c>
      <c r="J90" s="9">
        <v>2013.0</v>
      </c>
    </row>
    <row r="91" ht="13.5" customHeight="1">
      <c r="A91" s="9"/>
      <c r="B91" s="9"/>
      <c r="C91" s="9"/>
      <c r="D91" s="9"/>
      <c r="E91" s="9"/>
      <c r="F91" s="9"/>
      <c r="G91" s="9"/>
      <c r="H91" s="9" t="s">
        <v>24</v>
      </c>
      <c r="I91" s="22" t="s">
        <v>25</v>
      </c>
      <c r="J91" s="22" t="s">
        <v>25</v>
      </c>
    </row>
    <row r="92" ht="13.5" customHeight="1">
      <c r="A92" s="9" t="s">
        <v>79</v>
      </c>
      <c r="B92" s="10" t="s">
        <v>80</v>
      </c>
      <c r="C92" s="9" t="s">
        <v>81</v>
      </c>
      <c r="D92" s="9" t="s">
        <v>82</v>
      </c>
      <c r="E92" s="26">
        <v>18.38107</v>
      </c>
      <c r="F92" s="26">
        <v>-65.61775</v>
      </c>
      <c r="G92" s="17">
        <v>65.0</v>
      </c>
      <c r="H92" s="9" t="s">
        <v>12</v>
      </c>
      <c r="I92" s="9">
        <v>2004.0</v>
      </c>
      <c r="J92" s="9">
        <v>2012.0</v>
      </c>
    </row>
    <row r="93" ht="13.5" customHeight="1">
      <c r="A93" s="9"/>
      <c r="B93" s="9"/>
      <c r="C93" s="9"/>
      <c r="D93" s="9"/>
      <c r="E93" s="9"/>
      <c r="F93" s="9"/>
      <c r="G93" s="9"/>
      <c r="H93" s="9" t="s">
        <v>20</v>
      </c>
      <c r="I93" s="9">
        <v>2004.0</v>
      </c>
      <c r="J93" s="9">
        <v>2012.0</v>
      </c>
    </row>
    <row r="94" ht="13.5" customHeight="1">
      <c r="A94" s="9"/>
      <c r="B94" s="9"/>
      <c r="C94" s="9"/>
      <c r="D94" s="9"/>
      <c r="E94" s="9"/>
      <c r="F94" s="9"/>
      <c r="G94" s="9"/>
      <c r="H94" s="9" t="s">
        <v>21</v>
      </c>
      <c r="I94" s="9">
        <v>2004.0</v>
      </c>
      <c r="J94" s="9">
        <v>2012.0</v>
      </c>
    </row>
    <row r="95" ht="13.5" customHeight="1">
      <c r="A95" s="9"/>
      <c r="B95" s="9"/>
      <c r="C95" s="9"/>
      <c r="D95" s="9"/>
      <c r="E95" s="9"/>
      <c r="F95" s="9"/>
      <c r="G95" s="9"/>
      <c r="H95" s="9" t="s">
        <v>22</v>
      </c>
      <c r="I95" s="9">
        <v>2013.0</v>
      </c>
      <c r="J95" s="9">
        <v>2013.0</v>
      </c>
    </row>
    <row r="96" ht="13.5" customHeight="1">
      <c r="A96" s="9"/>
      <c r="B96" s="9"/>
      <c r="C96" s="9"/>
      <c r="D96" s="9"/>
      <c r="E96" s="9"/>
      <c r="F96" s="9"/>
      <c r="G96" s="9"/>
      <c r="H96" s="9" t="s">
        <v>23</v>
      </c>
      <c r="I96" s="9">
        <v>2013.0</v>
      </c>
      <c r="J96" s="9">
        <v>2013.0</v>
      </c>
    </row>
    <row r="97" ht="13.5" customHeight="1">
      <c r="A97" s="9"/>
      <c r="B97" s="9"/>
      <c r="C97" s="9"/>
      <c r="D97" s="9"/>
      <c r="E97" s="9"/>
      <c r="F97" s="9"/>
      <c r="G97" s="9"/>
      <c r="H97" s="9" t="s">
        <v>24</v>
      </c>
      <c r="I97" s="22" t="s">
        <v>25</v>
      </c>
      <c r="J97" s="22" t="s">
        <v>25</v>
      </c>
    </row>
    <row r="98" ht="13.5" customHeight="1">
      <c r="A98" s="9" t="s">
        <v>83</v>
      </c>
      <c r="B98" s="23" t="s">
        <v>84</v>
      </c>
      <c r="C98" s="9" t="s">
        <v>85</v>
      </c>
      <c r="D98" s="9" t="s">
        <v>86</v>
      </c>
      <c r="E98" s="9">
        <v>-16.2</v>
      </c>
      <c r="F98" s="9">
        <v>-68.1</v>
      </c>
      <c r="G98" s="9">
        <v>5320.0</v>
      </c>
      <c r="H98" s="9" t="s">
        <v>12</v>
      </c>
      <c r="I98" s="24" t="s">
        <v>32</v>
      </c>
      <c r="J98" s="22"/>
    </row>
    <row r="99" ht="13.5" customHeight="1">
      <c r="A99" s="9"/>
      <c r="B99" s="9"/>
      <c r="C99" s="9"/>
      <c r="D99" s="9"/>
      <c r="E99" s="9"/>
      <c r="F99" s="9"/>
      <c r="G99" s="9"/>
      <c r="H99" s="9" t="s">
        <v>20</v>
      </c>
      <c r="I99" s="24" t="s">
        <v>32</v>
      </c>
      <c r="J99" s="22"/>
    </row>
    <row r="100" ht="13.5" customHeight="1">
      <c r="A100" s="9"/>
      <c r="B100" s="9"/>
      <c r="C100" s="9"/>
      <c r="D100" s="9"/>
      <c r="E100" s="9"/>
      <c r="F100" s="9"/>
      <c r="G100" s="9"/>
      <c r="H100" s="9" t="s">
        <v>21</v>
      </c>
      <c r="I100" s="24" t="s">
        <v>32</v>
      </c>
      <c r="J100" s="22"/>
    </row>
    <row r="101" ht="13.5" customHeight="1">
      <c r="A101" s="9"/>
      <c r="B101" s="9"/>
      <c r="C101" s="9"/>
      <c r="D101" s="9"/>
      <c r="E101" s="9"/>
      <c r="F101" s="9"/>
      <c r="G101" s="9"/>
      <c r="H101" s="9" t="s">
        <v>22</v>
      </c>
      <c r="I101" s="24" t="s">
        <v>32</v>
      </c>
      <c r="J101" s="22"/>
    </row>
    <row r="102" ht="13.5" customHeight="1">
      <c r="A102" s="9"/>
      <c r="B102" s="9"/>
      <c r="C102" s="9"/>
      <c r="D102" s="9"/>
      <c r="E102" s="9"/>
      <c r="F102" s="9"/>
      <c r="G102" s="9"/>
      <c r="H102" s="9" t="s">
        <v>23</v>
      </c>
      <c r="I102" s="24" t="s">
        <v>32</v>
      </c>
      <c r="J102" s="22"/>
    </row>
    <row r="103" ht="13.5" customHeight="1">
      <c r="A103" s="9"/>
      <c r="B103" s="9"/>
      <c r="C103" s="9"/>
      <c r="D103" s="9"/>
      <c r="E103" s="9"/>
      <c r="F103" s="9"/>
      <c r="G103" s="9"/>
      <c r="H103" s="9" t="s">
        <v>24</v>
      </c>
      <c r="I103" s="24" t="s">
        <v>32</v>
      </c>
      <c r="J103" s="22"/>
    </row>
    <row r="104" ht="13.5" customHeight="1">
      <c r="A104" s="9" t="s">
        <v>87</v>
      </c>
      <c r="B104" s="10" t="s">
        <v>88</v>
      </c>
      <c r="C104" s="23" t="s">
        <v>89</v>
      </c>
      <c r="D104" s="9" t="s">
        <v>90</v>
      </c>
      <c r="E104" s="26">
        <v>4.98139</v>
      </c>
      <c r="F104" s="26">
        <v>117.84361</v>
      </c>
      <c r="G104" s="17">
        <v>426.0</v>
      </c>
      <c r="H104" s="9" t="s">
        <v>12</v>
      </c>
      <c r="I104" s="9">
        <v>2011.0</v>
      </c>
      <c r="J104" s="9">
        <v>2012.0</v>
      </c>
    </row>
    <row r="105" ht="13.5" customHeight="1">
      <c r="A105" s="9"/>
      <c r="B105" s="9"/>
      <c r="C105" s="9"/>
      <c r="D105" s="9"/>
      <c r="E105" s="9"/>
      <c r="F105" s="9"/>
      <c r="G105" s="9"/>
      <c r="H105" s="9" t="s">
        <v>20</v>
      </c>
      <c r="I105" s="9">
        <v>2012.0</v>
      </c>
      <c r="J105" s="9">
        <v>2012.0</v>
      </c>
    </row>
    <row r="106" ht="13.5" customHeight="1">
      <c r="A106" s="9"/>
      <c r="B106" s="9"/>
      <c r="C106" s="9"/>
      <c r="D106" s="9"/>
      <c r="E106" s="9"/>
      <c r="F106" s="9"/>
      <c r="G106" s="9"/>
      <c r="H106" s="9" t="s">
        <v>21</v>
      </c>
      <c r="I106" s="22" t="s">
        <v>25</v>
      </c>
      <c r="J106" s="22" t="s">
        <v>25</v>
      </c>
    </row>
    <row r="107" ht="13.5" customHeight="1">
      <c r="A107" s="9"/>
      <c r="B107" s="9"/>
      <c r="C107" s="9"/>
      <c r="D107" s="9"/>
      <c r="E107" s="9"/>
      <c r="F107" s="9"/>
      <c r="G107" s="9"/>
      <c r="H107" s="9" t="s">
        <v>22</v>
      </c>
      <c r="I107" s="9">
        <v>2011.0</v>
      </c>
      <c r="J107" s="9">
        <v>2012.0</v>
      </c>
    </row>
    <row r="108" ht="13.5" customHeight="1">
      <c r="A108" s="9"/>
      <c r="B108" s="9"/>
      <c r="C108" s="9"/>
      <c r="D108" s="9"/>
      <c r="E108" s="9"/>
      <c r="F108" s="9"/>
      <c r="G108" s="9"/>
      <c r="H108" s="9" t="s">
        <v>23</v>
      </c>
      <c r="I108" s="22" t="s">
        <v>25</v>
      </c>
      <c r="J108" s="22" t="s">
        <v>25</v>
      </c>
    </row>
    <row r="109" ht="13.5" customHeight="1">
      <c r="A109" s="9"/>
      <c r="B109" s="9"/>
      <c r="C109" s="9"/>
      <c r="D109" s="9"/>
      <c r="E109" s="9"/>
      <c r="F109" s="9"/>
      <c r="G109" s="9"/>
      <c r="H109" s="9" t="s">
        <v>24</v>
      </c>
      <c r="I109" s="22" t="s">
        <v>25</v>
      </c>
      <c r="J109" s="22" t="s">
        <v>25</v>
      </c>
    </row>
    <row r="110" ht="13.5" customHeight="1">
      <c r="A110" s="9" t="s">
        <v>91</v>
      </c>
      <c r="B110" s="10" t="s">
        <v>92</v>
      </c>
      <c r="C110" s="9" t="s">
        <v>93</v>
      </c>
      <c r="D110" s="9" t="s">
        <v>94</v>
      </c>
      <c r="E110" s="9">
        <v>37.995</v>
      </c>
      <c r="F110" s="9">
        <v>23.816</v>
      </c>
      <c r="G110" s="9">
        <v>270.0</v>
      </c>
      <c r="H110" s="9" t="s">
        <v>12</v>
      </c>
      <c r="I110" s="24" t="s">
        <v>32</v>
      </c>
      <c r="J110" s="22"/>
    </row>
    <row r="111" ht="13.5" customHeight="1">
      <c r="A111" s="9"/>
      <c r="B111" s="9"/>
      <c r="C111" s="9"/>
      <c r="D111" s="9"/>
      <c r="E111" s="9"/>
      <c r="F111" s="9"/>
      <c r="G111" s="9"/>
      <c r="H111" s="9" t="s">
        <v>20</v>
      </c>
      <c r="I111" s="24" t="s">
        <v>32</v>
      </c>
      <c r="J111" s="22"/>
    </row>
    <row r="112" ht="13.5" customHeight="1">
      <c r="A112" s="9"/>
      <c r="B112" s="9"/>
      <c r="C112" s="9"/>
      <c r="D112" s="9"/>
      <c r="E112" s="9"/>
      <c r="F112" s="9"/>
      <c r="G112" s="9"/>
      <c r="H112" s="9" t="s">
        <v>21</v>
      </c>
      <c r="I112" s="24" t="s">
        <v>32</v>
      </c>
      <c r="J112" s="22"/>
    </row>
    <row r="113" ht="13.5" customHeight="1">
      <c r="A113" s="9"/>
      <c r="B113" s="9"/>
      <c r="C113" s="9"/>
      <c r="D113" s="9"/>
      <c r="E113" s="9"/>
      <c r="F113" s="9"/>
      <c r="G113" s="9"/>
      <c r="H113" s="9" t="s">
        <v>22</v>
      </c>
      <c r="I113" s="24" t="s">
        <v>32</v>
      </c>
      <c r="J113" s="22"/>
    </row>
    <row r="114" ht="13.5" customHeight="1">
      <c r="A114" s="9"/>
      <c r="B114" s="9"/>
      <c r="C114" s="9"/>
      <c r="D114" s="9"/>
      <c r="E114" s="9"/>
      <c r="F114" s="9"/>
      <c r="G114" s="9"/>
      <c r="H114" s="9" t="s">
        <v>23</v>
      </c>
      <c r="I114" s="24" t="s">
        <v>32</v>
      </c>
      <c r="J114" s="22"/>
    </row>
    <row r="115" ht="13.5" customHeight="1">
      <c r="A115" s="9"/>
      <c r="B115" s="9"/>
      <c r="C115" s="9"/>
      <c r="D115" s="9"/>
      <c r="E115" s="9"/>
      <c r="F115" s="9"/>
      <c r="G115" s="9"/>
      <c r="H115" s="9" t="s">
        <v>24</v>
      </c>
      <c r="I115" s="24" t="s">
        <v>32</v>
      </c>
      <c r="J115" s="22"/>
    </row>
    <row r="116" ht="13.5" customHeight="1">
      <c r="A116" s="9" t="s">
        <v>95</v>
      </c>
      <c r="B116" s="10" t="s">
        <v>96</v>
      </c>
      <c r="C116" s="9" t="s">
        <v>14</v>
      </c>
      <c r="D116" s="9" t="s">
        <v>97</v>
      </c>
      <c r="E116" s="26">
        <v>54.3501</v>
      </c>
      <c r="F116" s="26">
        <v>-104.9834</v>
      </c>
      <c r="G116" s="17">
        <v>500.0</v>
      </c>
      <c r="H116" s="9" t="s">
        <v>12</v>
      </c>
      <c r="I116" s="9">
        <v>2011.0</v>
      </c>
      <c r="J116" s="9">
        <v>2011.0</v>
      </c>
    </row>
    <row r="117" ht="13.5" customHeight="1">
      <c r="A117" s="9"/>
      <c r="B117" s="9"/>
      <c r="C117" s="9"/>
      <c r="D117" s="9"/>
      <c r="E117" s="9"/>
      <c r="F117" s="9"/>
      <c r="G117" s="9"/>
      <c r="H117" s="9" t="s">
        <v>20</v>
      </c>
      <c r="I117" s="9">
        <v>2011.0</v>
      </c>
      <c r="J117" s="9">
        <v>2011.0</v>
      </c>
    </row>
    <row r="118" ht="13.5" customHeight="1">
      <c r="A118" s="9"/>
      <c r="B118" s="9"/>
      <c r="C118" s="9"/>
      <c r="D118" s="9"/>
      <c r="E118" s="9"/>
      <c r="F118" s="9"/>
      <c r="G118" s="9"/>
      <c r="H118" s="9" t="s">
        <v>21</v>
      </c>
      <c r="I118" s="9">
        <v>2011.0</v>
      </c>
      <c r="J118" s="9">
        <v>2011.0</v>
      </c>
    </row>
    <row r="119" ht="13.5" customHeight="1">
      <c r="A119" s="9"/>
      <c r="B119" s="9"/>
      <c r="C119" s="9"/>
      <c r="D119" s="9"/>
      <c r="E119" s="9"/>
      <c r="F119" s="9"/>
      <c r="G119" s="9"/>
      <c r="H119" s="9" t="s">
        <v>22</v>
      </c>
      <c r="I119" s="9">
        <v>2011.0</v>
      </c>
      <c r="J119" s="9">
        <v>2011.0</v>
      </c>
    </row>
    <row r="120" ht="13.5" customHeight="1">
      <c r="A120" s="9"/>
      <c r="B120" s="9"/>
      <c r="C120" s="9"/>
      <c r="D120" s="9"/>
      <c r="E120" s="9"/>
      <c r="F120" s="9"/>
      <c r="G120" s="9"/>
      <c r="H120" s="9" t="s">
        <v>23</v>
      </c>
      <c r="I120" s="22" t="s">
        <v>25</v>
      </c>
      <c r="J120" s="22" t="s">
        <v>25</v>
      </c>
    </row>
    <row r="121" ht="13.5" customHeight="1">
      <c r="A121" s="9"/>
      <c r="B121" s="9"/>
      <c r="C121" s="9"/>
      <c r="D121" s="9"/>
      <c r="E121" s="9"/>
      <c r="F121" s="9"/>
      <c r="G121" s="9"/>
      <c r="H121" s="9" t="s">
        <v>24</v>
      </c>
      <c r="I121" s="22" t="s">
        <v>25</v>
      </c>
      <c r="J121" s="22" t="s">
        <v>25</v>
      </c>
    </row>
    <row r="122" ht="13.5" customHeight="1">
      <c r="A122" s="9" t="s">
        <v>98</v>
      </c>
      <c r="B122" s="10" t="s">
        <v>99</v>
      </c>
      <c r="C122" s="9" t="s">
        <v>14</v>
      </c>
      <c r="D122" s="9" t="s">
        <v>100</v>
      </c>
      <c r="E122" s="26">
        <v>44.23</v>
      </c>
      <c r="F122" s="26">
        <v>-79.78333</v>
      </c>
      <c r="G122" s="17">
        <v>255.0</v>
      </c>
      <c r="H122" s="9" t="s">
        <v>12</v>
      </c>
      <c r="I122" s="9">
        <v>2009.0</v>
      </c>
      <c r="J122" s="9">
        <v>2013.0</v>
      </c>
    </row>
    <row r="123" ht="13.5" customHeight="1">
      <c r="A123" s="9"/>
      <c r="B123" s="9"/>
      <c r="C123" s="9"/>
      <c r="D123" s="9"/>
      <c r="E123" s="9"/>
      <c r="F123" s="9"/>
      <c r="G123" s="9"/>
      <c r="H123" s="9" t="s">
        <v>20</v>
      </c>
      <c r="I123" s="9">
        <v>2009.0</v>
      </c>
      <c r="J123" s="9">
        <v>2013.0</v>
      </c>
    </row>
    <row r="124" ht="13.5" customHeight="1">
      <c r="A124" s="9"/>
      <c r="B124" s="9"/>
      <c r="C124" s="9"/>
      <c r="D124" s="9"/>
      <c r="E124" s="9"/>
      <c r="F124" s="9"/>
      <c r="G124" s="9"/>
      <c r="H124" s="9" t="s">
        <v>21</v>
      </c>
      <c r="I124" s="9">
        <v>2009.0</v>
      </c>
      <c r="J124" s="9">
        <v>2013.0</v>
      </c>
    </row>
    <row r="125" ht="13.5" customHeight="1">
      <c r="A125" s="9"/>
      <c r="B125" s="9"/>
      <c r="C125" s="9"/>
      <c r="D125" s="9"/>
      <c r="E125" s="9"/>
      <c r="F125" s="9"/>
      <c r="G125" s="9"/>
      <c r="H125" s="9" t="s">
        <v>22</v>
      </c>
      <c r="I125" s="9">
        <v>2009.0</v>
      </c>
      <c r="J125" s="9">
        <v>2013.0</v>
      </c>
    </row>
    <row r="126" ht="13.5" customHeight="1">
      <c r="A126" s="9"/>
      <c r="B126" s="9"/>
      <c r="C126" s="9"/>
      <c r="D126" s="9"/>
      <c r="E126" s="9"/>
      <c r="F126" s="9"/>
      <c r="G126" s="9"/>
      <c r="H126" s="9" t="s">
        <v>23</v>
      </c>
      <c r="I126" s="22" t="s">
        <v>25</v>
      </c>
      <c r="J126" s="22" t="s">
        <v>25</v>
      </c>
    </row>
    <row r="127" ht="13.5" customHeight="1">
      <c r="A127" s="9"/>
      <c r="B127" s="9"/>
      <c r="C127" s="9"/>
      <c r="D127" s="9"/>
      <c r="E127" s="9"/>
      <c r="F127" s="9"/>
      <c r="G127" s="9"/>
      <c r="H127" s="9" t="s">
        <v>24</v>
      </c>
      <c r="I127" s="22" t="s">
        <v>25</v>
      </c>
      <c r="J127" s="22" t="s">
        <v>25</v>
      </c>
    </row>
    <row r="128" ht="13.5" customHeight="1">
      <c r="A128" s="9" t="s">
        <v>101</v>
      </c>
      <c r="B128" s="10" t="s">
        <v>102</v>
      </c>
      <c r="C128" s="9" t="s">
        <v>103</v>
      </c>
      <c r="D128" s="9" t="s">
        <v>104</v>
      </c>
      <c r="E128" s="26">
        <v>37.104</v>
      </c>
      <c r="F128" s="26">
        <v>-6.7342</v>
      </c>
      <c r="G128" s="17">
        <v>41.0</v>
      </c>
      <c r="H128" s="9" t="s">
        <v>12</v>
      </c>
      <c r="I128" s="9">
        <v>2005.0</v>
      </c>
      <c r="J128" s="9">
        <v>2012.0</v>
      </c>
    </row>
    <row r="129" ht="13.5" customHeight="1">
      <c r="A129" s="9"/>
      <c r="B129" s="9"/>
      <c r="C129" s="9"/>
      <c r="D129" s="9"/>
      <c r="E129" s="9"/>
      <c r="F129" s="9"/>
      <c r="G129" s="9"/>
      <c r="H129" s="9" t="s">
        <v>20</v>
      </c>
      <c r="I129" s="9">
        <v>2005.0</v>
      </c>
      <c r="J129" s="9">
        <v>2012.0</v>
      </c>
    </row>
    <row r="130" ht="13.5" customHeight="1">
      <c r="A130" s="9"/>
      <c r="B130" s="9"/>
      <c r="C130" s="9"/>
      <c r="D130" s="9"/>
      <c r="E130" s="9"/>
      <c r="F130" s="9"/>
      <c r="G130" s="9"/>
      <c r="H130" s="9" t="s">
        <v>21</v>
      </c>
      <c r="I130" s="9">
        <v>2005.0</v>
      </c>
      <c r="J130" s="9">
        <v>2012.0</v>
      </c>
    </row>
    <row r="131" ht="13.5" customHeight="1">
      <c r="A131" s="9"/>
      <c r="B131" s="9"/>
      <c r="C131" s="9"/>
      <c r="D131" s="9"/>
      <c r="E131" s="9"/>
      <c r="F131" s="9"/>
      <c r="G131" s="9"/>
      <c r="H131" s="9" t="s">
        <v>22</v>
      </c>
      <c r="I131" s="9">
        <v>2012.0</v>
      </c>
      <c r="J131" s="9">
        <v>2012.0</v>
      </c>
    </row>
    <row r="132" ht="13.5" customHeight="1">
      <c r="A132" s="9"/>
      <c r="B132" s="9"/>
      <c r="C132" s="9"/>
      <c r="D132" s="9"/>
      <c r="E132" s="9"/>
      <c r="F132" s="9"/>
      <c r="G132" s="9"/>
      <c r="H132" s="9" t="s">
        <v>23</v>
      </c>
      <c r="I132" s="9">
        <v>2012.0</v>
      </c>
      <c r="J132" s="9">
        <v>2012.0</v>
      </c>
    </row>
    <row r="133" ht="13.5" customHeight="1">
      <c r="A133" s="9"/>
      <c r="B133" s="9"/>
      <c r="C133" s="9"/>
      <c r="D133" s="9"/>
      <c r="E133" s="9"/>
      <c r="F133" s="9"/>
      <c r="G133" s="9"/>
      <c r="H133" s="9" t="s">
        <v>24</v>
      </c>
      <c r="I133" s="22" t="s">
        <v>25</v>
      </c>
      <c r="J133" s="22" t="s">
        <v>25</v>
      </c>
    </row>
    <row r="134" ht="13.5" customHeight="1">
      <c r="A134" s="9" t="s">
        <v>105</v>
      </c>
      <c r="B134" s="10" t="s">
        <v>106</v>
      </c>
      <c r="C134" s="9" t="s">
        <v>107</v>
      </c>
      <c r="D134" s="9" t="s">
        <v>108</v>
      </c>
      <c r="E134" s="9">
        <v>-30.17254</v>
      </c>
      <c r="F134" s="9">
        <v>-70.79923</v>
      </c>
      <c r="G134" s="9">
        <v>2220.0</v>
      </c>
      <c r="H134" s="9" t="s">
        <v>12</v>
      </c>
      <c r="I134" s="9">
        <v>2013.0</v>
      </c>
      <c r="J134" s="9">
        <v>2013.0</v>
      </c>
    </row>
    <row r="135" ht="13.5" customHeight="1">
      <c r="A135" s="9"/>
      <c r="B135" s="9"/>
      <c r="C135" s="9"/>
      <c r="D135" s="9"/>
      <c r="E135" s="9"/>
      <c r="F135" s="9"/>
      <c r="G135" s="9"/>
      <c r="H135" s="9" t="s">
        <v>20</v>
      </c>
      <c r="I135" s="9">
        <v>2013.0</v>
      </c>
      <c r="J135" s="9">
        <v>2013.0</v>
      </c>
    </row>
    <row r="136" ht="13.5" customHeight="1">
      <c r="A136" s="9"/>
      <c r="B136" s="9"/>
      <c r="C136" s="9"/>
      <c r="D136" s="9"/>
      <c r="E136" s="9"/>
      <c r="F136" s="9"/>
      <c r="G136" s="9"/>
      <c r="H136" s="9" t="s">
        <v>21</v>
      </c>
      <c r="I136" s="9">
        <v>2013.0</v>
      </c>
      <c r="J136" s="9">
        <v>2013.0</v>
      </c>
    </row>
    <row r="137" ht="13.5" customHeight="1">
      <c r="A137" s="9"/>
      <c r="B137" s="9"/>
      <c r="C137" s="9"/>
      <c r="D137" s="9"/>
      <c r="E137" s="9"/>
      <c r="F137" s="9"/>
      <c r="G137" s="9"/>
      <c r="H137" s="9" t="s">
        <v>22</v>
      </c>
      <c r="I137" s="22" t="s">
        <v>25</v>
      </c>
      <c r="J137" s="22" t="s">
        <v>25</v>
      </c>
    </row>
    <row r="138" ht="13.5" customHeight="1">
      <c r="A138" s="9"/>
      <c r="B138" s="9"/>
      <c r="C138" s="9"/>
      <c r="D138" s="9"/>
      <c r="E138" s="9"/>
      <c r="F138" s="9"/>
      <c r="G138" s="9"/>
      <c r="H138" s="9" t="s">
        <v>23</v>
      </c>
      <c r="I138" s="22" t="s">
        <v>25</v>
      </c>
      <c r="J138" s="22" t="s">
        <v>25</v>
      </c>
    </row>
    <row r="139" ht="13.5" customHeight="1">
      <c r="A139" s="9"/>
      <c r="B139" s="9"/>
      <c r="C139" s="9"/>
      <c r="D139" s="9"/>
      <c r="E139" s="9"/>
      <c r="F139" s="9"/>
      <c r="G139" s="9"/>
      <c r="H139" s="9" t="s">
        <v>24</v>
      </c>
      <c r="I139" s="22" t="s">
        <v>25</v>
      </c>
      <c r="J139" s="22" t="s">
        <v>25</v>
      </c>
    </row>
    <row r="140" ht="13.5" customHeight="1">
      <c r="A140" s="9" t="s">
        <v>109</v>
      </c>
      <c r="B140" s="10" t="s">
        <v>110</v>
      </c>
      <c r="C140" s="9" t="s">
        <v>93</v>
      </c>
      <c r="D140" s="9" t="s">
        <v>111</v>
      </c>
      <c r="E140" s="26">
        <v>35.3378</v>
      </c>
      <c r="F140" s="26">
        <v>25.6694</v>
      </c>
      <c r="G140" s="17">
        <v>150.0</v>
      </c>
      <c r="H140" s="9" t="s">
        <v>12</v>
      </c>
      <c r="I140" s="9">
        <v>2004.0</v>
      </c>
      <c r="J140" s="9">
        <v>2012.0</v>
      </c>
    </row>
    <row r="141" ht="13.5" customHeight="1">
      <c r="A141" s="9"/>
      <c r="B141" s="9"/>
      <c r="C141" s="9"/>
      <c r="D141" s="9"/>
      <c r="E141" s="9"/>
      <c r="F141" s="9"/>
      <c r="G141" s="9"/>
      <c r="H141" s="9" t="s">
        <v>20</v>
      </c>
      <c r="I141" s="22" t="s">
        <v>25</v>
      </c>
      <c r="J141" s="22" t="s">
        <v>25</v>
      </c>
    </row>
    <row r="142" ht="13.5" customHeight="1">
      <c r="A142" s="9"/>
      <c r="B142" s="9"/>
      <c r="C142" s="9"/>
      <c r="D142" s="9"/>
      <c r="E142" s="9"/>
      <c r="F142" s="9"/>
      <c r="G142" s="9"/>
      <c r="H142" s="9" t="s">
        <v>21</v>
      </c>
      <c r="I142" s="22" t="s">
        <v>25</v>
      </c>
      <c r="J142" s="22" t="s">
        <v>25</v>
      </c>
    </row>
    <row r="143" ht="13.5" customHeight="1">
      <c r="A143" s="9"/>
      <c r="B143" s="9"/>
      <c r="C143" s="9"/>
      <c r="D143" s="9"/>
      <c r="E143" s="9"/>
      <c r="F143" s="9"/>
      <c r="G143" s="9"/>
      <c r="H143" s="9" t="s">
        <v>22</v>
      </c>
      <c r="I143" s="9">
        <v>2000.0</v>
      </c>
      <c r="J143" s="9">
        <v>2010.0</v>
      </c>
    </row>
    <row r="144" ht="13.5" customHeight="1">
      <c r="A144" s="9"/>
      <c r="B144" s="9"/>
      <c r="C144" s="9"/>
      <c r="D144" s="9"/>
      <c r="E144" s="9"/>
      <c r="F144" s="9"/>
      <c r="G144" s="9"/>
      <c r="H144" s="9" t="s">
        <v>23</v>
      </c>
      <c r="I144" s="22" t="s">
        <v>25</v>
      </c>
      <c r="J144" s="22" t="s">
        <v>25</v>
      </c>
    </row>
    <row r="145" ht="13.5" customHeight="1">
      <c r="A145" s="9"/>
      <c r="B145" s="9"/>
      <c r="C145" s="9"/>
      <c r="D145" s="9"/>
      <c r="E145" s="9"/>
      <c r="F145" s="9"/>
      <c r="G145" s="9"/>
      <c r="H145" s="9" t="s">
        <v>24</v>
      </c>
      <c r="I145" s="22" t="s">
        <v>25</v>
      </c>
      <c r="J145" s="22" t="s">
        <v>25</v>
      </c>
    </row>
    <row r="146" ht="13.5" customHeight="1">
      <c r="A146" s="9" t="s">
        <v>112</v>
      </c>
      <c r="B146" s="10" t="s">
        <v>113</v>
      </c>
      <c r="C146" s="9" t="s">
        <v>30</v>
      </c>
      <c r="D146" s="9" t="s">
        <v>114</v>
      </c>
      <c r="E146" s="26">
        <v>33.28</v>
      </c>
      <c r="F146" s="26">
        <v>126.17</v>
      </c>
      <c r="G146" s="17">
        <v>72.0</v>
      </c>
      <c r="H146" s="9" t="s">
        <v>12</v>
      </c>
      <c r="I146" s="9">
        <v>2008.0</v>
      </c>
      <c r="J146" s="9">
        <v>2014.0</v>
      </c>
    </row>
    <row r="147" ht="13.5" customHeight="1">
      <c r="A147" s="9"/>
      <c r="B147" s="9"/>
      <c r="C147" s="9"/>
      <c r="D147" s="9"/>
      <c r="E147" s="9"/>
      <c r="F147" s="9"/>
      <c r="G147" s="9"/>
      <c r="H147" s="9" t="s">
        <v>20</v>
      </c>
      <c r="I147" s="9">
        <v>2008.0</v>
      </c>
      <c r="J147" s="9">
        <v>2014.0</v>
      </c>
    </row>
    <row r="148" ht="13.5" customHeight="1">
      <c r="A148" s="9"/>
      <c r="B148" s="9"/>
      <c r="C148" s="9"/>
      <c r="D148" s="9"/>
      <c r="E148" s="9"/>
      <c r="F148" s="9"/>
      <c r="G148" s="9"/>
      <c r="H148" s="9" t="s">
        <v>21</v>
      </c>
      <c r="I148" s="9">
        <v>2008.0</v>
      </c>
      <c r="J148" s="9">
        <v>2014.0</v>
      </c>
    </row>
    <row r="149" ht="13.5" customHeight="1">
      <c r="A149" s="9"/>
      <c r="B149" s="9"/>
      <c r="C149" s="9"/>
      <c r="D149" s="9"/>
      <c r="E149" s="9"/>
      <c r="F149" s="9"/>
      <c r="G149" s="9"/>
      <c r="H149" s="9" t="s">
        <v>22</v>
      </c>
      <c r="I149" s="9">
        <v>2011.0</v>
      </c>
      <c r="J149" s="9">
        <v>2014.0</v>
      </c>
    </row>
    <row r="150" ht="13.5" customHeight="1">
      <c r="A150" s="9"/>
      <c r="B150" s="9"/>
      <c r="C150" s="9"/>
      <c r="D150" s="9"/>
      <c r="E150" s="9"/>
      <c r="F150" s="9"/>
      <c r="G150" s="9"/>
      <c r="H150" s="9" t="s">
        <v>23</v>
      </c>
      <c r="I150" s="9">
        <v>2011.0</v>
      </c>
      <c r="J150" s="9">
        <v>2014.0</v>
      </c>
    </row>
    <row r="151" ht="13.5" customHeight="1">
      <c r="A151" s="9"/>
      <c r="B151" s="9"/>
      <c r="C151" s="9"/>
      <c r="D151" s="9"/>
      <c r="E151" s="9"/>
      <c r="F151" s="9"/>
      <c r="G151" s="9"/>
      <c r="H151" s="9" t="s">
        <v>24</v>
      </c>
      <c r="I151" s="24" t="s">
        <v>25</v>
      </c>
      <c r="J151" s="24" t="s">
        <v>25</v>
      </c>
    </row>
    <row r="152" ht="13.5" customHeight="1">
      <c r="A152" s="9" t="s">
        <v>115</v>
      </c>
      <c r="B152" s="23" t="s">
        <v>116</v>
      </c>
      <c r="C152" s="9" t="s">
        <v>117</v>
      </c>
      <c r="D152" s="9" t="s">
        <v>118</v>
      </c>
      <c r="E152" s="9">
        <v>39.08</v>
      </c>
      <c r="F152" s="9">
        <v>-28.03</v>
      </c>
      <c r="G152" s="9">
        <v>30.0</v>
      </c>
      <c r="H152" s="9" t="s">
        <v>12</v>
      </c>
      <c r="I152" s="9">
        <v>2009.0</v>
      </c>
      <c r="J152" s="9">
        <v>2010.0</v>
      </c>
    </row>
    <row r="153" ht="13.5" customHeight="1">
      <c r="A153" s="9"/>
      <c r="B153" s="9"/>
      <c r="C153" s="9"/>
      <c r="D153" s="9"/>
      <c r="E153" s="9"/>
      <c r="F153" s="9"/>
      <c r="G153" s="9"/>
      <c r="H153" s="9" t="s">
        <v>22</v>
      </c>
      <c r="I153" s="9">
        <v>2009.0</v>
      </c>
      <c r="J153" s="9">
        <v>2010.0</v>
      </c>
    </row>
    <row r="154" ht="13.5" customHeight="1">
      <c r="A154" s="9"/>
      <c r="B154" s="9"/>
      <c r="C154" s="9"/>
      <c r="D154" s="9"/>
      <c r="E154" s="9"/>
      <c r="F154" s="9"/>
      <c r="G154" s="9"/>
      <c r="H154" s="9" t="s">
        <v>20</v>
      </c>
      <c r="I154" s="9">
        <v>2009.0</v>
      </c>
      <c r="J154" s="9">
        <v>2010.0</v>
      </c>
    </row>
    <row r="155" ht="13.5" customHeight="1">
      <c r="A155" s="9"/>
      <c r="B155" s="9"/>
      <c r="C155" s="9"/>
      <c r="D155" s="9"/>
      <c r="E155" s="9"/>
      <c r="F155" s="9"/>
      <c r="G155" s="9"/>
      <c r="H155" s="9" t="s">
        <v>24</v>
      </c>
      <c r="I155" s="9">
        <v>2009.0</v>
      </c>
      <c r="J155" s="9">
        <v>2010.0</v>
      </c>
    </row>
    <row r="156" ht="13.5" customHeight="1">
      <c r="A156" s="9"/>
      <c r="B156" s="9"/>
      <c r="C156" s="9"/>
      <c r="D156" s="9"/>
      <c r="E156" s="9"/>
      <c r="F156" s="9"/>
      <c r="G156" s="9"/>
      <c r="H156" s="9" t="s">
        <v>21</v>
      </c>
      <c r="I156" s="9">
        <v>2009.0</v>
      </c>
      <c r="J156" s="9">
        <v>2010.0</v>
      </c>
    </row>
    <row r="157" ht="13.5" customHeight="1">
      <c r="A157" s="9"/>
      <c r="B157" s="9"/>
      <c r="C157" s="9"/>
      <c r="D157" s="9"/>
      <c r="E157" s="9"/>
      <c r="F157" s="9"/>
      <c r="G157" s="9"/>
      <c r="H157" s="9" t="s">
        <v>23</v>
      </c>
      <c r="I157" s="9">
        <v>2009.0</v>
      </c>
      <c r="J157" s="9">
        <v>2010.0</v>
      </c>
    </row>
    <row r="158" ht="13.5" customHeight="1">
      <c r="A158" s="9" t="s">
        <v>119</v>
      </c>
      <c r="B158" s="10" t="s">
        <v>120</v>
      </c>
      <c r="C158" s="9" t="s">
        <v>103</v>
      </c>
      <c r="D158" s="9" t="s">
        <v>121</v>
      </c>
      <c r="E158" s="26">
        <v>37.16389</v>
      </c>
      <c r="F158" s="26">
        <v>-3.605</v>
      </c>
      <c r="G158" s="17">
        <v>680.0</v>
      </c>
      <c r="H158" s="9" t="s">
        <v>12</v>
      </c>
      <c r="I158" s="9">
        <v>2011.0</v>
      </c>
      <c r="J158" s="9">
        <v>2013.0</v>
      </c>
    </row>
    <row r="159" ht="13.5" customHeight="1">
      <c r="A159" s="9"/>
      <c r="B159" s="9"/>
      <c r="C159" s="9"/>
      <c r="D159" s="9"/>
      <c r="E159" s="9"/>
      <c r="F159" s="9"/>
      <c r="G159" s="9"/>
      <c r="H159" s="9" t="s">
        <v>20</v>
      </c>
      <c r="I159" s="9">
        <v>2011.0</v>
      </c>
      <c r="J159" s="9">
        <v>2013.0</v>
      </c>
    </row>
    <row r="160" ht="13.5" customHeight="1">
      <c r="A160" s="9"/>
      <c r="B160" s="9"/>
      <c r="C160" s="9"/>
      <c r="D160" s="9"/>
      <c r="E160" s="9"/>
      <c r="F160" s="9"/>
      <c r="G160" s="9"/>
      <c r="H160" s="9" t="s">
        <v>21</v>
      </c>
      <c r="I160" s="9">
        <v>2011.0</v>
      </c>
      <c r="J160" s="9">
        <v>2013.0</v>
      </c>
    </row>
    <row r="161" ht="13.5" customHeight="1">
      <c r="A161" s="9"/>
      <c r="B161" s="9"/>
      <c r="C161" s="9"/>
      <c r="D161" s="9"/>
      <c r="E161" s="9"/>
      <c r="F161" s="9"/>
      <c r="G161" s="9"/>
      <c r="H161" s="9" t="s">
        <v>22</v>
      </c>
      <c r="I161" s="9">
        <v>2011.0</v>
      </c>
      <c r="J161" s="9">
        <v>2013.0</v>
      </c>
    </row>
    <row r="162" ht="13.5" customHeight="1">
      <c r="A162" s="9"/>
      <c r="B162" s="9"/>
      <c r="C162" s="9"/>
      <c r="D162" s="9"/>
      <c r="E162" s="9"/>
      <c r="F162" s="9"/>
      <c r="G162" s="9"/>
      <c r="H162" s="9" t="s">
        <v>23</v>
      </c>
      <c r="I162" s="22" t="s">
        <v>25</v>
      </c>
      <c r="J162" s="22" t="s">
        <v>25</v>
      </c>
    </row>
    <row r="163" ht="13.5" customHeight="1">
      <c r="A163" s="9"/>
      <c r="B163" s="9"/>
      <c r="C163" s="9"/>
      <c r="D163" s="9"/>
      <c r="E163" s="9"/>
      <c r="F163" s="9"/>
      <c r="G163" s="9"/>
      <c r="H163" s="9" t="s">
        <v>24</v>
      </c>
      <c r="I163" s="22"/>
      <c r="J163" s="22"/>
    </row>
    <row r="164" ht="13.5" customHeight="1">
      <c r="A164" s="9" t="s">
        <v>122</v>
      </c>
      <c r="B164" s="23" t="s">
        <v>123</v>
      </c>
      <c r="C164" s="9" t="s">
        <v>34</v>
      </c>
      <c r="D164" s="9" t="s">
        <v>124</v>
      </c>
      <c r="E164" s="9">
        <v>48.54</v>
      </c>
      <c r="F164" s="9">
        <v>8.4</v>
      </c>
      <c r="G164" s="9">
        <v>51.4</v>
      </c>
      <c r="H164" s="9" t="s">
        <v>12</v>
      </c>
      <c r="I164" s="9">
        <v>2007.0</v>
      </c>
      <c r="J164" s="9">
        <v>2007.0</v>
      </c>
    </row>
    <row r="165" ht="13.5" customHeight="1">
      <c r="A165" s="9"/>
      <c r="B165" s="23"/>
      <c r="C165" s="9"/>
      <c r="D165" s="9"/>
      <c r="E165" s="9"/>
      <c r="F165" s="9"/>
      <c r="G165" s="9"/>
      <c r="H165" s="9" t="s">
        <v>22</v>
      </c>
      <c r="I165" s="9">
        <v>2007.0</v>
      </c>
      <c r="J165" s="9">
        <v>2007.0</v>
      </c>
    </row>
    <row r="166" ht="13.5" customHeight="1">
      <c r="A166" s="9"/>
      <c r="B166" s="9"/>
      <c r="C166" s="9"/>
      <c r="D166" s="9"/>
      <c r="E166" s="9"/>
      <c r="F166" s="9"/>
      <c r="G166" s="9"/>
      <c r="H166" s="9" t="s">
        <v>20</v>
      </c>
      <c r="I166" s="9">
        <v>2007.0</v>
      </c>
      <c r="J166" s="9">
        <v>2007.0</v>
      </c>
    </row>
    <row r="167" ht="13.5" customHeight="1">
      <c r="A167" s="9"/>
      <c r="B167" s="9"/>
      <c r="C167" s="9"/>
      <c r="D167" s="9"/>
      <c r="E167" s="9"/>
      <c r="F167" s="9"/>
      <c r="G167" s="9"/>
      <c r="H167" s="9" t="s">
        <v>24</v>
      </c>
      <c r="I167" s="9">
        <v>2007.0</v>
      </c>
      <c r="J167" s="9">
        <v>2007.0</v>
      </c>
    </row>
    <row r="168" ht="13.5" customHeight="1">
      <c r="A168" s="9"/>
      <c r="B168" s="9"/>
      <c r="C168" s="9"/>
      <c r="D168" s="9"/>
      <c r="E168" s="9"/>
      <c r="F168" s="9"/>
      <c r="G168" s="9"/>
      <c r="H168" s="9" t="s">
        <v>21</v>
      </c>
      <c r="I168" s="9">
        <v>2007.0</v>
      </c>
      <c r="J168" s="9">
        <v>2007.0</v>
      </c>
    </row>
    <row r="169" ht="13.5" customHeight="1">
      <c r="A169" s="9"/>
      <c r="B169" s="9"/>
      <c r="C169" s="9"/>
      <c r="D169" s="9"/>
      <c r="E169" s="9"/>
      <c r="F169" s="9"/>
      <c r="G169" s="9"/>
      <c r="H169" s="9" t="s">
        <v>23</v>
      </c>
      <c r="I169" s="9">
        <v>2007.0</v>
      </c>
      <c r="J169" s="9">
        <v>2007.0</v>
      </c>
    </row>
    <row r="170" ht="13.5" customHeight="1">
      <c r="A170" s="23" t="s">
        <v>125</v>
      </c>
      <c r="B170" s="10" t="s">
        <v>126</v>
      </c>
      <c r="C170" s="9" t="s">
        <v>34</v>
      </c>
      <c r="D170" s="9" t="s">
        <v>127</v>
      </c>
      <c r="E170" s="26">
        <v>47.8015</v>
      </c>
      <c r="F170" s="26">
        <v>11.00962</v>
      </c>
      <c r="G170" s="17">
        <v>985.0</v>
      </c>
      <c r="H170" s="9" t="s">
        <v>12</v>
      </c>
      <c r="I170" s="9">
        <v>2006.0</v>
      </c>
      <c r="J170" s="9">
        <v>2009.0</v>
      </c>
    </row>
    <row r="171" ht="13.5" customHeight="1">
      <c r="A171" s="9"/>
      <c r="B171" s="9"/>
      <c r="C171" s="9"/>
      <c r="D171" s="9"/>
      <c r="E171" s="9"/>
      <c r="F171" s="9"/>
      <c r="G171" s="9"/>
      <c r="H171" s="9" t="s">
        <v>20</v>
      </c>
      <c r="I171" s="9">
        <v>2006.0</v>
      </c>
      <c r="J171" s="9">
        <v>2009.0</v>
      </c>
    </row>
    <row r="172" ht="13.5" customHeight="1">
      <c r="A172" s="9"/>
      <c r="B172" s="9"/>
      <c r="C172" s="9"/>
      <c r="D172" s="9"/>
      <c r="E172" s="9"/>
      <c r="F172" s="9"/>
      <c r="G172" s="9"/>
      <c r="H172" s="9" t="s">
        <v>21</v>
      </c>
      <c r="I172" s="9">
        <v>2006.0</v>
      </c>
      <c r="J172" s="9">
        <v>2009.0</v>
      </c>
    </row>
    <row r="173" ht="13.5" customHeight="1">
      <c r="A173" s="9"/>
      <c r="B173" s="9"/>
      <c r="C173" s="9"/>
      <c r="D173" s="9"/>
      <c r="E173" s="9"/>
      <c r="F173" s="9"/>
      <c r="G173" s="9"/>
      <c r="H173" s="9" t="s">
        <v>22</v>
      </c>
      <c r="I173" s="9">
        <v>2008.0</v>
      </c>
      <c r="J173" s="9">
        <v>2011.0</v>
      </c>
    </row>
    <row r="174" ht="13.5" customHeight="1">
      <c r="A174" s="9"/>
      <c r="B174" s="9"/>
      <c r="C174" s="9"/>
      <c r="D174" s="9"/>
      <c r="E174" s="9"/>
      <c r="F174" s="9"/>
      <c r="G174" s="9"/>
      <c r="H174" s="9" t="s">
        <v>23</v>
      </c>
      <c r="I174" s="22" t="s">
        <v>25</v>
      </c>
      <c r="J174" s="22" t="s">
        <v>25</v>
      </c>
    </row>
    <row r="175" ht="13.5" customHeight="1">
      <c r="A175" s="9"/>
      <c r="B175" s="9"/>
      <c r="C175" s="9"/>
      <c r="D175" s="9"/>
      <c r="E175" s="9"/>
      <c r="F175" s="9"/>
      <c r="G175" s="9"/>
      <c r="H175" s="9" t="s">
        <v>24</v>
      </c>
      <c r="I175" s="22" t="s">
        <v>25</v>
      </c>
      <c r="J175" s="22" t="s">
        <v>25</v>
      </c>
    </row>
    <row r="176" ht="13.5" customHeight="1">
      <c r="A176" s="9" t="s">
        <v>128</v>
      </c>
      <c r="B176" s="10" t="s">
        <v>129</v>
      </c>
      <c r="C176" s="9" t="s">
        <v>130</v>
      </c>
      <c r="D176" s="9" t="s">
        <v>131</v>
      </c>
      <c r="E176" s="26">
        <v>61.84738</v>
      </c>
      <c r="F176" s="26">
        <v>24.29478</v>
      </c>
      <c r="G176" s="17">
        <v>181.0</v>
      </c>
      <c r="H176" s="9" t="s">
        <v>12</v>
      </c>
      <c r="I176" s="9">
        <v>2006.0</v>
      </c>
      <c r="J176" s="9">
        <v>2012.0</v>
      </c>
    </row>
    <row r="177" ht="13.5" customHeight="1">
      <c r="A177" s="9"/>
      <c r="B177" s="9"/>
      <c r="C177" s="9"/>
      <c r="D177" s="9"/>
      <c r="E177" s="9"/>
      <c r="F177" s="9"/>
      <c r="G177" s="9"/>
      <c r="H177" s="9" t="s">
        <v>20</v>
      </c>
      <c r="I177" s="9">
        <v>2006.0</v>
      </c>
      <c r="J177" s="9">
        <v>2012.0</v>
      </c>
    </row>
    <row r="178" ht="13.5" customHeight="1">
      <c r="A178" s="9"/>
      <c r="B178" s="9"/>
      <c r="C178" s="9"/>
      <c r="D178" s="9"/>
      <c r="E178" s="9"/>
      <c r="F178" s="9"/>
      <c r="G178" s="9"/>
      <c r="H178" s="9" t="s">
        <v>21</v>
      </c>
      <c r="I178" s="9">
        <v>2006.0</v>
      </c>
      <c r="J178" s="9">
        <v>2012.0</v>
      </c>
    </row>
    <row r="179" ht="13.5" customHeight="1">
      <c r="A179" s="9"/>
      <c r="B179" s="9"/>
      <c r="C179" s="9"/>
      <c r="D179" s="9"/>
      <c r="E179" s="9"/>
      <c r="F179" s="9"/>
      <c r="G179" s="9"/>
      <c r="H179" s="9" t="s">
        <v>22</v>
      </c>
      <c r="I179" s="22" t="s">
        <v>25</v>
      </c>
      <c r="J179" s="22" t="s">
        <v>25</v>
      </c>
    </row>
    <row r="180" ht="13.5" customHeight="1">
      <c r="A180" s="9"/>
      <c r="B180" s="9"/>
      <c r="C180" s="9"/>
      <c r="D180" s="9"/>
      <c r="E180" s="9"/>
      <c r="F180" s="9"/>
      <c r="G180" s="9"/>
      <c r="H180" s="9" t="s">
        <v>23</v>
      </c>
      <c r="I180" s="22" t="s">
        <v>25</v>
      </c>
      <c r="J180" s="22" t="s">
        <v>25</v>
      </c>
    </row>
    <row r="181" ht="13.5" customHeight="1">
      <c r="A181" s="9"/>
      <c r="B181" s="9"/>
      <c r="C181" s="9"/>
      <c r="D181" s="9"/>
      <c r="E181" s="9"/>
      <c r="F181" s="9"/>
      <c r="G181" s="9"/>
      <c r="H181" s="9" t="s">
        <v>24</v>
      </c>
      <c r="I181" s="22" t="s">
        <v>25</v>
      </c>
      <c r="J181" s="22" t="s">
        <v>25</v>
      </c>
    </row>
    <row r="182" ht="13.5" customHeight="1">
      <c r="A182" s="9" t="s">
        <v>132</v>
      </c>
      <c r="B182" s="23" t="s">
        <v>133</v>
      </c>
      <c r="C182" s="9" t="s">
        <v>134</v>
      </c>
      <c r="D182" s="9" t="s">
        <v>135</v>
      </c>
      <c r="E182" s="26">
        <v>45.803</v>
      </c>
      <c r="F182" s="26">
        <v>8.627</v>
      </c>
      <c r="G182" s="17">
        <v>209.0</v>
      </c>
      <c r="H182" s="9" t="s">
        <v>12</v>
      </c>
      <c r="I182" s="9">
        <v>2004.0</v>
      </c>
      <c r="J182" s="9">
        <v>2013.0</v>
      </c>
    </row>
    <row r="183" ht="13.5" customHeight="1">
      <c r="A183" s="9"/>
      <c r="B183" s="9"/>
      <c r="C183" s="9"/>
      <c r="D183" s="9"/>
      <c r="E183" s="9"/>
      <c r="F183" s="9"/>
      <c r="G183" s="9"/>
      <c r="H183" s="9" t="s">
        <v>20</v>
      </c>
      <c r="I183" s="9">
        <v>2004.0</v>
      </c>
      <c r="J183" s="9">
        <v>2013.0</v>
      </c>
    </row>
    <row r="184" ht="13.5" customHeight="1">
      <c r="A184" s="9"/>
      <c r="B184" s="9"/>
      <c r="C184" s="9"/>
      <c r="D184" s="9"/>
      <c r="E184" s="9"/>
      <c r="F184" s="9"/>
      <c r="G184" s="9"/>
      <c r="H184" s="9" t="s">
        <v>21</v>
      </c>
      <c r="I184" s="9">
        <v>2004.0</v>
      </c>
      <c r="J184" s="9">
        <v>2013.0</v>
      </c>
    </row>
    <row r="185" ht="13.5" customHeight="1">
      <c r="A185" s="9"/>
      <c r="B185" s="9"/>
      <c r="C185" s="9"/>
      <c r="D185" s="9"/>
      <c r="E185" s="9"/>
      <c r="F185" s="9"/>
      <c r="G185" s="9"/>
      <c r="H185" s="9" t="s">
        <v>22</v>
      </c>
      <c r="I185" s="9">
        <v>2008.0</v>
      </c>
      <c r="J185" s="9">
        <v>2013.0</v>
      </c>
    </row>
    <row r="186" ht="13.5" customHeight="1">
      <c r="A186" s="9"/>
      <c r="B186" s="9"/>
      <c r="C186" s="9"/>
      <c r="D186" s="9"/>
      <c r="E186" s="9"/>
      <c r="F186" s="9"/>
      <c r="G186" s="9"/>
      <c r="H186" s="9" t="s">
        <v>23</v>
      </c>
      <c r="I186" s="22" t="s">
        <v>25</v>
      </c>
      <c r="J186" s="22" t="s">
        <v>25</v>
      </c>
    </row>
    <row r="187" ht="13.5" customHeight="1">
      <c r="A187" s="9"/>
      <c r="B187" s="9"/>
      <c r="C187" s="9"/>
      <c r="D187" s="9"/>
      <c r="E187" s="9"/>
      <c r="F187" s="9"/>
      <c r="G187" s="9"/>
      <c r="H187" s="9" t="s">
        <v>24</v>
      </c>
      <c r="I187" s="22" t="s">
        <v>25</v>
      </c>
      <c r="J187" s="22" t="s">
        <v>25</v>
      </c>
    </row>
    <row r="188" ht="13.5" customHeight="1">
      <c r="A188" s="9" t="s">
        <v>136</v>
      </c>
      <c r="B188" s="10" t="s">
        <v>137</v>
      </c>
      <c r="C188" s="9" t="s">
        <v>138</v>
      </c>
      <c r="D188" s="9" t="s">
        <v>139</v>
      </c>
      <c r="E188" s="26">
        <v>28.309</v>
      </c>
      <c r="F188" s="26">
        <v>-16.4994</v>
      </c>
      <c r="G188" s="17">
        <v>2373.0</v>
      </c>
      <c r="H188" s="9" t="s">
        <v>12</v>
      </c>
      <c r="I188" s="9">
        <v>2008.0</v>
      </c>
      <c r="J188" s="9">
        <v>2011.0</v>
      </c>
    </row>
    <row r="189" ht="13.5" customHeight="1">
      <c r="A189" s="9"/>
      <c r="B189" s="9"/>
      <c r="C189" s="9"/>
      <c r="D189" s="9"/>
      <c r="E189" s="9"/>
      <c r="F189" s="9"/>
      <c r="G189" s="9"/>
      <c r="H189" s="9" t="s">
        <v>20</v>
      </c>
      <c r="I189" s="9">
        <v>2008.0</v>
      </c>
      <c r="J189" s="9">
        <v>2011.0</v>
      </c>
    </row>
    <row r="190" ht="13.5" customHeight="1">
      <c r="A190" s="9"/>
      <c r="B190" s="9"/>
      <c r="C190" s="9"/>
      <c r="D190" s="9"/>
      <c r="E190" s="9"/>
      <c r="F190" s="9"/>
      <c r="G190" s="9"/>
      <c r="H190" s="9" t="s">
        <v>21</v>
      </c>
      <c r="I190" s="9">
        <v>2008.0</v>
      </c>
      <c r="J190" s="9">
        <v>2011.0</v>
      </c>
    </row>
    <row r="191" ht="13.5" customHeight="1">
      <c r="A191" s="9"/>
      <c r="B191" s="9"/>
      <c r="C191" s="9"/>
      <c r="D191" s="9"/>
      <c r="E191" s="9"/>
      <c r="F191" s="9"/>
      <c r="G191" s="9"/>
      <c r="H191" s="9" t="s">
        <v>22</v>
      </c>
      <c r="I191" s="9">
        <v>2006.0</v>
      </c>
      <c r="J191" s="9">
        <v>2012.0</v>
      </c>
    </row>
    <row r="192" ht="13.5" customHeight="1">
      <c r="A192" s="9"/>
      <c r="B192" s="9"/>
      <c r="C192" s="9"/>
      <c r="D192" s="9"/>
      <c r="E192" s="9"/>
      <c r="F192" s="9"/>
      <c r="G192" s="9"/>
      <c r="H192" s="9" t="s">
        <v>23</v>
      </c>
      <c r="I192" s="22" t="s">
        <v>25</v>
      </c>
      <c r="J192" s="22" t="s">
        <v>25</v>
      </c>
    </row>
    <row r="193" ht="13.5" customHeight="1">
      <c r="A193" s="9"/>
      <c r="B193" s="9"/>
      <c r="C193" s="9"/>
      <c r="D193" s="9"/>
      <c r="E193" s="9"/>
      <c r="F193" s="9"/>
      <c r="G193" s="9"/>
      <c r="H193" s="9" t="s">
        <v>24</v>
      </c>
      <c r="I193" s="22" t="s">
        <v>25</v>
      </c>
      <c r="J193" s="22" t="s">
        <v>25</v>
      </c>
    </row>
    <row r="194" ht="13.5" customHeight="1">
      <c r="A194" s="9" t="s">
        <v>140</v>
      </c>
      <c r="B194" s="10" t="s">
        <v>141</v>
      </c>
      <c r="C194" s="9" t="s">
        <v>142</v>
      </c>
      <c r="D194" s="9" t="s">
        <v>143</v>
      </c>
      <c r="E194" s="26">
        <v>46.54749</v>
      </c>
      <c r="F194" s="26">
        <v>7.98509</v>
      </c>
      <c r="G194" s="17">
        <v>3580.0</v>
      </c>
      <c r="H194" s="9" t="s">
        <v>12</v>
      </c>
      <c r="I194" s="9">
        <v>1995.0</v>
      </c>
      <c r="J194" s="9">
        <v>2013.0</v>
      </c>
    </row>
    <row r="195" ht="13.5" customHeight="1">
      <c r="A195" s="9"/>
      <c r="B195" s="9"/>
      <c r="C195" s="9"/>
      <c r="D195" s="9"/>
      <c r="E195" s="9"/>
      <c r="F195" s="9"/>
      <c r="G195" s="9"/>
      <c r="H195" s="9" t="s">
        <v>20</v>
      </c>
      <c r="I195" s="9">
        <v>1995.0</v>
      </c>
      <c r="J195" s="9">
        <v>2013.0</v>
      </c>
    </row>
    <row r="196" ht="13.5" customHeight="1">
      <c r="A196" s="9"/>
      <c r="B196" s="9"/>
      <c r="C196" s="9"/>
      <c r="D196" s="9"/>
      <c r="E196" s="9"/>
      <c r="F196" s="9"/>
      <c r="G196" s="9"/>
      <c r="H196" s="9" t="s">
        <v>21</v>
      </c>
      <c r="I196" s="9">
        <v>1995.0</v>
      </c>
      <c r="J196" s="9">
        <v>2013.0</v>
      </c>
    </row>
    <row r="197" ht="13.5" customHeight="1">
      <c r="A197" s="9"/>
      <c r="B197" s="9"/>
      <c r="C197" s="9"/>
      <c r="D197" s="9"/>
      <c r="E197" s="9"/>
      <c r="F197" s="9"/>
      <c r="G197" s="9"/>
      <c r="H197" s="9" t="s">
        <v>22</v>
      </c>
      <c r="I197" s="9">
        <v>2001.0</v>
      </c>
      <c r="J197" s="9">
        <v>2013.0</v>
      </c>
    </row>
    <row r="198" ht="13.5" customHeight="1">
      <c r="A198" s="9"/>
      <c r="B198" s="9"/>
      <c r="C198" s="9"/>
      <c r="D198" s="9"/>
      <c r="E198" s="9"/>
      <c r="F198" s="9"/>
      <c r="G198" s="9"/>
      <c r="H198" s="9" t="s">
        <v>23</v>
      </c>
      <c r="I198" s="9">
        <v>2001.0</v>
      </c>
      <c r="J198" s="9">
        <v>2013.0</v>
      </c>
    </row>
    <row r="199" ht="13.5" customHeight="1">
      <c r="A199" s="9"/>
      <c r="B199" s="9"/>
      <c r="C199" s="9"/>
      <c r="D199" s="9"/>
      <c r="E199" s="9"/>
      <c r="F199" s="9"/>
      <c r="G199" s="9"/>
      <c r="H199" s="9" t="s">
        <v>24</v>
      </c>
      <c r="I199" s="9">
        <v>2008.0</v>
      </c>
      <c r="J199" s="9">
        <v>2008.0</v>
      </c>
    </row>
    <row r="200" ht="13.5" customHeight="1">
      <c r="A200" s="9" t="s">
        <v>144</v>
      </c>
      <c r="B200" s="10" t="s">
        <v>145</v>
      </c>
      <c r="C200" s="9" t="s">
        <v>146</v>
      </c>
      <c r="D200" s="9" t="s">
        <v>147</v>
      </c>
      <c r="E200" s="26">
        <v>46.96667</v>
      </c>
      <c r="F200" s="26">
        <v>19.58333</v>
      </c>
      <c r="G200" s="17">
        <v>125.0</v>
      </c>
      <c r="H200" s="9" t="s">
        <v>12</v>
      </c>
      <c r="I200" s="9">
        <v>2008.0</v>
      </c>
      <c r="J200" s="9">
        <v>2013.0</v>
      </c>
    </row>
    <row r="201" ht="13.5" customHeight="1">
      <c r="A201" s="9"/>
      <c r="B201" s="9"/>
      <c r="C201" s="9"/>
      <c r="D201" s="9"/>
      <c r="E201" s="9"/>
      <c r="F201" s="9"/>
      <c r="G201" s="9"/>
      <c r="H201" s="9" t="s">
        <v>20</v>
      </c>
      <c r="I201" s="9">
        <v>2008.0</v>
      </c>
      <c r="J201" s="9">
        <v>2013.0</v>
      </c>
    </row>
    <row r="202" ht="13.5" customHeight="1">
      <c r="A202" s="9"/>
      <c r="B202" s="9"/>
      <c r="C202" s="9"/>
      <c r="D202" s="9"/>
      <c r="E202" s="9"/>
      <c r="F202" s="9"/>
      <c r="G202" s="9"/>
      <c r="H202" s="9" t="s">
        <v>21</v>
      </c>
      <c r="I202" s="9">
        <v>2008.0</v>
      </c>
      <c r="J202" s="9">
        <v>2013.0</v>
      </c>
    </row>
    <row r="203" ht="13.5" customHeight="1">
      <c r="A203" s="9"/>
      <c r="B203" s="9"/>
      <c r="C203" s="9"/>
      <c r="D203" s="9"/>
      <c r="E203" s="9"/>
      <c r="F203" s="9"/>
      <c r="G203" s="9"/>
      <c r="H203" s="9" t="s">
        <v>22</v>
      </c>
      <c r="I203" s="9">
        <v>2006.0</v>
      </c>
      <c r="J203" s="9">
        <v>2013.0</v>
      </c>
    </row>
    <row r="204" ht="13.5" customHeight="1">
      <c r="A204" s="9"/>
      <c r="B204" s="9"/>
      <c r="C204" s="9"/>
      <c r="D204" s="9"/>
      <c r="E204" s="9"/>
      <c r="F204" s="9"/>
      <c r="G204" s="9"/>
      <c r="H204" s="9" t="s">
        <v>23</v>
      </c>
      <c r="I204" s="9">
        <v>2012.0</v>
      </c>
      <c r="J204" s="9">
        <v>2013.0</v>
      </c>
    </row>
    <row r="205" ht="13.5" customHeight="1">
      <c r="A205" s="9"/>
      <c r="B205" s="9"/>
      <c r="C205" s="9"/>
      <c r="D205" s="9"/>
      <c r="E205" s="9"/>
      <c r="F205" s="9"/>
      <c r="G205" s="9"/>
      <c r="H205" s="9" t="s">
        <v>24</v>
      </c>
      <c r="I205" s="22" t="s">
        <v>25</v>
      </c>
      <c r="J205" s="22" t="s">
        <v>25</v>
      </c>
    </row>
    <row r="206" ht="13.5" customHeight="1">
      <c r="A206" s="23" t="s">
        <v>148</v>
      </c>
      <c r="B206" s="10" t="s">
        <v>149</v>
      </c>
      <c r="C206" s="9" t="s">
        <v>34</v>
      </c>
      <c r="D206" s="9" t="s">
        <v>150</v>
      </c>
      <c r="E206" s="29">
        <v>51.3525</v>
      </c>
      <c r="F206" s="30">
        <v>12.4346</v>
      </c>
      <c r="G206" s="17"/>
      <c r="H206" s="9" t="s">
        <v>12</v>
      </c>
      <c r="I206" s="22" t="s">
        <v>25</v>
      </c>
      <c r="J206" s="22" t="s">
        <v>25</v>
      </c>
    </row>
    <row r="207" ht="13.5" customHeight="1">
      <c r="A207" s="9"/>
      <c r="B207" s="9"/>
      <c r="C207" s="9"/>
      <c r="D207" s="9"/>
      <c r="E207" s="9"/>
      <c r="F207" s="9"/>
      <c r="G207" s="9"/>
      <c r="H207" s="9" t="s">
        <v>20</v>
      </c>
      <c r="I207" s="22" t="s">
        <v>25</v>
      </c>
      <c r="J207" s="22" t="s">
        <v>25</v>
      </c>
    </row>
    <row r="208" ht="13.5" customHeight="1">
      <c r="A208" s="9"/>
      <c r="B208" s="9"/>
      <c r="C208" s="9"/>
      <c r="D208" s="9"/>
      <c r="E208" s="9"/>
      <c r="F208" s="9"/>
      <c r="G208" s="9"/>
      <c r="H208" s="9" t="s">
        <v>21</v>
      </c>
      <c r="I208" s="22" t="s">
        <v>25</v>
      </c>
      <c r="J208" s="22" t="s">
        <v>25</v>
      </c>
    </row>
    <row r="209" ht="13.5" customHeight="1">
      <c r="A209" s="9"/>
      <c r="B209" s="9"/>
      <c r="C209" s="9"/>
      <c r="D209" s="9"/>
      <c r="E209" s="9"/>
      <c r="F209" s="9"/>
      <c r="G209" s="9"/>
      <c r="H209" s="9" t="s">
        <v>22</v>
      </c>
      <c r="I209" s="9">
        <v>2011.0</v>
      </c>
      <c r="J209" s="9">
        <v>2011.0</v>
      </c>
    </row>
    <row r="210" ht="13.5" customHeight="1">
      <c r="A210" s="9"/>
      <c r="B210" s="9"/>
      <c r="C210" s="9"/>
      <c r="D210" s="9"/>
      <c r="E210" s="9"/>
      <c r="F210" s="9"/>
      <c r="G210" s="9"/>
      <c r="H210" s="9" t="s">
        <v>23</v>
      </c>
      <c r="I210" s="22" t="s">
        <v>25</v>
      </c>
      <c r="J210" s="22" t="s">
        <v>25</v>
      </c>
    </row>
    <row r="211" ht="13.5" customHeight="1">
      <c r="A211" s="9"/>
      <c r="B211" s="9"/>
      <c r="C211" s="9"/>
      <c r="D211" s="9"/>
      <c r="E211" s="9"/>
      <c r="F211" s="9"/>
      <c r="G211" s="9"/>
      <c r="H211" s="9" t="s">
        <v>24</v>
      </c>
      <c r="I211" s="22" t="s">
        <v>25</v>
      </c>
      <c r="J211" s="22" t="s">
        <v>25</v>
      </c>
    </row>
    <row r="212" ht="13.5" customHeight="1">
      <c r="A212" s="9"/>
      <c r="B212" s="10" t="s">
        <v>151</v>
      </c>
      <c r="C212" s="9" t="s">
        <v>34</v>
      </c>
      <c r="D212" s="9" t="s">
        <v>152</v>
      </c>
      <c r="E212" s="9">
        <v>51.3180555555555</v>
      </c>
      <c r="F212" s="9">
        <v>12.2975</v>
      </c>
      <c r="G212" s="9"/>
      <c r="H212" s="9" t="s">
        <v>12</v>
      </c>
      <c r="I212" s="22" t="s">
        <v>25</v>
      </c>
      <c r="J212" s="22" t="s">
        <v>25</v>
      </c>
    </row>
    <row r="213" ht="13.5" customHeight="1">
      <c r="A213" s="9"/>
      <c r="B213" s="9"/>
      <c r="C213" s="9"/>
      <c r="D213" s="9"/>
      <c r="E213" s="9"/>
      <c r="F213" s="9"/>
      <c r="G213" s="9"/>
      <c r="H213" s="9" t="s">
        <v>20</v>
      </c>
      <c r="I213" s="22" t="s">
        <v>25</v>
      </c>
      <c r="J213" s="22" t="s">
        <v>25</v>
      </c>
    </row>
    <row r="214" ht="13.5" customHeight="1">
      <c r="A214" s="9"/>
      <c r="B214" s="9"/>
      <c r="C214" s="9"/>
      <c r="D214" s="9"/>
      <c r="E214" s="9"/>
      <c r="F214" s="9"/>
      <c r="G214" s="9"/>
      <c r="H214" s="9" t="s">
        <v>21</v>
      </c>
      <c r="I214" s="22" t="s">
        <v>25</v>
      </c>
      <c r="J214" s="22" t="s">
        <v>25</v>
      </c>
    </row>
    <row r="215" ht="13.5" customHeight="1">
      <c r="A215" s="9"/>
      <c r="B215" s="9"/>
      <c r="C215" s="9"/>
      <c r="D215" s="9"/>
      <c r="E215" s="9"/>
      <c r="F215" s="9"/>
      <c r="G215" s="9"/>
      <c r="H215" s="9" t="s">
        <v>22</v>
      </c>
      <c r="I215" s="9">
        <v>2010.0</v>
      </c>
      <c r="J215" s="9">
        <v>2013.0</v>
      </c>
    </row>
    <row r="216" ht="13.5" customHeight="1">
      <c r="A216" s="9"/>
      <c r="B216" s="9"/>
      <c r="C216" s="9"/>
      <c r="D216" s="9"/>
      <c r="E216" s="9"/>
      <c r="F216" s="9"/>
      <c r="G216" s="9"/>
      <c r="H216" s="9" t="s">
        <v>23</v>
      </c>
      <c r="I216" s="22" t="s">
        <v>25</v>
      </c>
      <c r="J216" s="22" t="s">
        <v>25</v>
      </c>
    </row>
    <row r="217" ht="13.5" customHeight="1">
      <c r="A217" s="9"/>
      <c r="B217" s="9"/>
      <c r="C217" s="9"/>
      <c r="D217" s="9"/>
      <c r="E217" s="9"/>
      <c r="F217" s="9"/>
      <c r="G217" s="9"/>
      <c r="H217" s="9" t="s">
        <v>24</v>
      </c>
      <c r="I217" s="22" t="s">
        <v>25</v>
      </c>
      <c r="J217" s="22" t="s">
        <v>25</v>
      </c>
    </row>
    <row r="218" ht="13.5" customHeight="1">
      <c r="A218" s="9" t="s">
        <v>153</v>
      </c>
      <c r="B218" s="10" t="s">
        <v>154</v>
      </c>
      <c r="C218" s="9" t="s">
        <v>155</v>
      </c>
      <c r="D218" s="9" t="s">
        <v>156</v>
      </c>
      <c r="E218" s="26">
        <v>23.47</v>
      </c>
      <c r="F218" s="26">
        <v>120.87</v>
      </c>
      <c r="G218" s="17">
        <v>2862.0</v>
      </c>
      <c r="H218" s="9" t="s">
        <v>12</v>
      </c>
      <c r="I218" s="9">
        <v>2008.0</v>
      </c>
      <c r="J218" s="9">
        <v>2014.0</v>
      </c>
    </row>
    <row r="219" ht="13.5" customHeight="1">
      <c r="A219" s="9"/>
      <c r="B219" s="9"/>
      <c r="C219" s="9"/>
      <c r="D219" s="9"/>
      <c r="E219" s="9"/>
      <c r="F219" s="9"/>
      <c r="G219" s="9"/>
      <c r="H219" s="9" t="s">
        <v>20</v>
      </c>
      <c r="I219" s="9">
        <v>2008.0</v>
      </c>
      <c r="J219" s="9">
        <v>2014.0</v>
      </c>
    </row>
    <row r="220" ht="13.5" customHeight="1">
      <c r="A220" s="9"/>
      <c r="B220" s="9"/>
      <c r="C220" s="9"/>
      <c r="D220" s="9"/>
      <c r="E220" s="9"/>
      <c r="F220" s="9"/>
      <c r="G220" s="9"/>
      <c r="H220" s="9" t="s">
        <v>21</v>
      </c>
      <c r="I220" s="9">
        <v>2008.0</v>
      </c>
      <c r="J220" s="9">
        <v>2014.0</v>
      </c>
    </row>
    <row r="221" ht="13.5" customHeight="1">
      <c r="A221" s="9"/>
      <c r="B221" s="9"/>
      <c r="C221" s="9"/>
      <c r="D221" s="9"/>
      <c r="E221" s="9"/>
      <c r="F221" s="9"/>
      <c r="G221" s="9"/>
      <c r="H221" s="9" t="s">
        <v>22</v>
      </c>
      <c r="I221" s="9">
        <v>2008.0</v>
      </c>
      <c r="J221" s="9">
        <v>2014.0</v>
      </c>
    </row>
    <row r="222" ht="13.5" customHeight="1">
      <c r="A222" s="9"/>
      <c r="B222" s="9"/>
      <c r="C222" s="9"/>
      <c r="D222" s="9"/>
      <c r="E222" s="9"/>
      <c r="F222" s="9"/>
      <c r="G222" s="9"/>
      <c r="H222" s="9" t="s">
        <v>23</v>
      </c>
      <c r="I222" s="9">
        <v>2008.0</v>
      </c>
      <c r="J222" s="9">
        <v>2014.0</v>
      </c>
    </row>
    <row r="223" ht="13.5" customHeight="1">
      <c r="A223" s="9"/>
      <c r="B223" s="9"/>
      <c r="C223" s="9"/>
      <c r="D223" s="9"/>
      <c r="E223" s="9"/>
      <c r="F223" s="9"/>
      <c r="G223" s="9"/>
      <c r="H223" s="9" t="s">
        <v>24</v>
      </c>
      <c r="I223" s="22" t="s">
        <v>25</v>
      </c>
      <c r="J223" s="22" t="s">
        <v>25</v>
      </c>
    </row>
    <row r="224" ht="13.5" customHeight="1">
      <c r="A224" s="9" t="s">
        <v>157</v>
      </c>
      <c r="B224" s="10" t="s">
        <v>158</v>
      </c>
      <c r="C224" s="9" t="s">
        <v>159</v>
      </c>
      <c r="D224" s="9" t="s">
        <v>160</v>
      </c>
      <c r="E224" s="26">
        <v>53.32583</v>
      </c>
      <c r="F224" s="26">
        <v>-9.89944</v>
      </c>
      <c r="G224" s="17">
        <v>5.0</v>
      </c>
      <c r="H224" s="9" t="s">
        <v>12</v>
      </c>
      <c r="I224" s="9">
        <v>1999.0</v>
      </c>
      <c r="J224" s="9">
        <v>2013.0</v>
      </c>
    </row>
    <row r="225" ht="13.5" customHeight="1">
      <c r="A225" s="9"/>
      <c r="B225" s="9"/>
      <c r="C225" s="9"/>
      <c r="D225" s="9"/>
      <c r="E225" s="9"/>
      <c r="F225" s="9"/>
      <c r="G225" s="9"/>
      <c r="H225" s="9" t="s">
        <v>20</v>
      </c>
      <c r="I225" s="9">
        <v>2001.0</v>
      </c>
      <c r="J225" s="9">
        <v>2013.0</v>
      </c>
    </row>
    <row r="226" ht="13.5" customHeight="1">
      <c r="A226" s="9"/>
      <c r="B226" s="9"/>
      <c r="C226" s="9"/>
      <c r="D226" s="9"/>
      <c r="E226" s="9"/>
      <c r="F226" s="9"/>
      <c r="G226" s="9"/>
      <c r="H226" s="9" t="s">
        <v>21</v>
      </c>
      <c r="I226" s="9">
        <v>2001.0</v>
      </c>
      <c r="J226" s="9">
        <v>2013.0</v>
      </c>
    </row>
    <row r="227" ht="13.5" customHeight="1">
      <c r="A227" s="9"/>
      <c r="B227" s="9"/>
      <c r="C227" s="9"/>
      <c r="D227" s="9"/>
      <c r="E227" s="9"/>
      <c r="F227" s="9"/>
      <c r="G227" s="9"/>
      <c r="H227" s="9" t="s">
        <v>22</v>
      </c>
      <c r="I227" s="9">
        <v>2009.0</v>
      </c>
      <c r="J227" s="9">
        <v>2010.0</v>
      </c>
    </row>
    <row r="228" ht="13.5" customHeight="1">
      <c r="A228" s="9"/>
      <c r="B228" s="9"/>
      <c r="C228" s="9"/>
      <c r="D228" s="9"/>
      <c r="E228" s="9"/>
      <c r="F228" s="9"/>
      <c r="G228" s="9"/>
      <c r="H228" s="9" t="s">
        <v>23</v>
      </c>
      <c r="I228" s="22" t="s">
        <v>25</v>
      </c>
      <c r="J228" s="22" t="s">
        <v>25</v>
      </c>
    </row>
    <row r="229" ht="13.5" customHeight="1">
      <c r="A229" s="9"/>
      <c r="B229" s="9"/>
      <c r="C229" s="9"/>
      <c r="D229" s="9"/>
      <c r="E229" s="9"/>
      <c r="F229" s="9"/>
      <c r="G229" s="9"/>
      <c r="H229" s="9" t="s">
        <v>24</v>
      </c>
      <c r="I229" s="9">
        <v>2009.0</v>
      </c>
      <c r="J229" s="9">
        <v>2009.0</v>
      </c>
    </row>
    <row r="230" ht="13.5" customHeight="1">
      <c r="A230" s="9" t="s">
        <v>161</v>
      </c>
      <c r="B230" s="23" t="s">
        <v>162</v>
      </c>
      <c r="C230" s="9" t="s">
        <v>163</v>
      </c>
      <c r="D230" s="9" t="s">
        <v>164</v>
      </c>
      <c r="E230" s="9">
        <v>-3.21</v>
      </c>
      <c r="F230" s="9">
        <v>-60.59</v>
      </c>
      <c r="G230" s="9">
        <v>50.0</v>
      </c>
      <c r="H230" s="9" t="s">
        <v>12</v>
      </c>
      <c r="I230" s="9">
        <v>2014.0</v>
      </c>
      <c r="J230" s="9">
        <v>2015.0</v>
      </c>
    </row>
    <row r="231" ht="13.5" customHeight="1">
      <c r="A231" s="9"/>
      <c r="B231" s="9"/>
      <c r="C231" s="9"/>
      <c r="D231" s="9"/>
      <c r="E231" s="9"/>
      <c r="F231" s="9"/>
      <c r="G231" s="9"/>
      <c r="H231" s="9" t="s">
        <v>22</v>
      </c>
      <c r="I231" s="9">
        <v>2014.0</v>
      </c>
      <c r="J231" s="9">
        <v>2015.0</v>
      </c>
    </row>
    <row r="232" ht="13.5" customHeight="1">
      <c r="A232" s="9"/>
      <c r="B232" s="9"/>
      <c r="C232" s="9"/>
      <c r="D232" s="9"/>
      <c r="E232" s="9"/>
      <c r="F232" s="9"/>
      <c r="G232" s="9"/>
      <c r="H232" s="9" t="s">
        <v>20</v>
      </c>
      <c r="I232" s="9">
        <v>2014.0</v>
      </c>
      <c r="J232" s="9">
        <v>2015.0</v>
      </c>
    </row>
    <row r="233" ht="13.5" customHeight="1">
      <c r="A233" s="9"/>
      <c r="B233" s="9"/>
      <c r="C233" s="9"/>
      <c r="D233" s="9"/>
      <c r="E233" s="9"/>
      <c r="F233" s="9"/>
      <c r="G233" s="9"/>
      <c r="H233" s="9" t="s">
        <v>24</v>
      </c>
      <c r="I233" s="9">
        <v>2014.0</v>
      </c>
      <c r="J233" s="9">
        <v>2015.0</v>
      </c>
    </row>
    <row r="234" ht="13.5" customHeight="1">
      <c r="A234" s="9"/>
      <c r="B234" s="9"/>
      <c r="C234" s="9"/>
      <c r="D234" s="9"/>
      <c r="E234" s="9"/>
      <c r="F234" s="9"/>
      <c r="G234" s="9"/>
      <c r="H234" s="9" t="s">
        <v>21</v>
      </c>
      <c r="I234" s="9">
        <v>2014.0</v>
      </c>
      <c r="J234" s="9">
        <v>2015.0</v>
      </c>
    </row>
    <row r="235" ht="13.5" customHeight="1">
      <c r="A235" s="9"/>
      <c r="B235" s="9"/>
      <c r="C235" s="9"/>
      <c r="D235" s="9"/>
      <c r="E235" s="9"/>
      <c r="F235" s="9"/>
      <c r="G235" s="9"/>
      <c r="H235" s="9" t="s">
        <v>23</v>
      </c>
      <c r="I235" s="9">
        <v>2014.0</v>
      </c>
      <c r="J235" s="9">
        <v>2015.0</v>
      </c>
    </row>
    <row r="236" ht="13.5" customHeight="1">
      <c r="A236" s="23" t="s">
        <v>165</v>
      </c>
      <c r="B236" s="10" t="s">
        <v>166</v>
      </c>
      <c r="C236" s="23" t="s">
        <v>163</v>
      </c>
      <c r="D236" s="23" t="s">
        <v>167</v>
      </c>
      <c r="E236" s="32">
        <v>-2.595</v>
      </c>
      <c r="F236" s="32">
        <v>-60.209</v>
      </c>
      <c r="G236" s="32">
        <v>45.0</v>
      </c>
      <c r="H236" s="9" t="s">
        <v>12</v>
      </c>
      <c r="I236" s="23" t="s">
        <v>32</v>
      </c>
      <c r="J236" s="9"/>
    </row>
    <row r="237" ht="13.5" customHeight="1">
      <c r="A237" s="9"/>
      <c r="B237" s="10"/>
      <c r="C237" s="9"/>
      <c r="D237" s="9"/>
      <c r="E237" s="17"/>
      <c r="F237" s="17"/>
      <c r="G237" s="17"/>
      <c r="H237" s="9" t="s">
        <v>22</v>
      </c>
      <c r="I237" s="23" t="s">
        <v>32</v>
      </c>
      <c r="J237" s="9"/>
    </row>
    <row r="238" ht="13.5" customHeight="1">
      <c r="A238" s="9"/>
      <c r="B238" s="10"/>
      <c r="C238" s="9"/>
      <c r="D238" s="9"/>
      <c r="E238" s="17"/>
      <c r="F238" s="17"/>
      <c r="G238" s="17"/>
      <c r="H238" s="9" t="s">
        <v>20</v>
      </c>
      <c r="I238" s="23" t="s">
        <v>32</v>
      </c>
      <c r="J238" s="9"/>
    </row>
    <row r="239" ht="13.5" customHeight="1">
      <c r="A239" s="9"/>
      <c r="B239" s="10"/>
      <c r="C239" s="9"/>
      <c r="D239" s="9"/>
      <c r="E239" s="17"/>
      <c r="F239" s="17"/>
      <c r="G239" s="17"/>
      <c r="H239" s="9" t="s">
        <v>24</v>
      </c>
      <c r="I239" s="23" t="s">
        <v>32</v>
      </c>
      <c r="J239" s="9"/>
    </row>
    <row r="240" ht="13.5" customHeight="1">
      <c r="A240" s="9"/>
      <c r="B240" s="10"/>
      <c r="C240" s="9"/>
      <c r="D240" s="9"/>
      <c r="E240" s="17"/>
      <c r="F240" s="17"/>
      <c r="G240" s="17"/>
      <c r="H240" s="9" t="s">
        <v>21</v>
      </c>
      <c r="I240" s="23" t="s">
        <v>32</v>
      </c>
      <c r="J240" s="9"/>
    </row>
    <row r="241" ht="13.5" customHeight="1">
      <c r="A241" s="9"/>
      <c r="B241" s="10"/>
      <c r="C241" s="9"/>
      <c r="D241" s="9"/>
      <c r="E241" s="17"/>
      <c r="F241" s="17"/>
      <c r="G241" s="17"/>
      <c r="H241" s="9" t="s">
        <v>23</v>
      </c>
      <c r="I241" s="23" t="s">
        <v>32</v>
      </c>
      <c r="J241" s="9"/>
    </row>
    <row r="242" ht="13.5" customHeight="1">
      <c r="A242" s="9" t="s">
        <v>168</v>
      </c>
      <c r="B242" s="10" t="s">
        <v>169</v>
      </c>
      <c r="C242" s="9" t="s">
        <v>38</v>
      </c>
      <c r="D242" s="9" t="s">
        <v>170</v>
      </c>
      <c r="E242" s="26">
        <v>19.53623</v>
      </c>
      <c r="F242" s="26">
        <v>-155.57616</v>
      </c>
      <c r="G242" s="17">
        <v>3397.0</v>
      </c>
      <c r="H242" s="9" t="s">
        <v>12</v>
      </c>
      <c r="I242" s="9">
        <v>1974.0</v>
      </c>
      <c r="J242" s="9">
        <v>2014.0</v>
      </c>
    </row>
    <row r="243" ht="13.5" customHeight="1">
      <c r="A243" s="9"/>
      <c r="B243" s="9"/>
      <c r="C243" s="9"/>
      <c r="D243" s="9"/>
      <c r="E243" s="9"/>
      <c r="F243" s="9"/>
      <c r="G243" s="9"/>
      <c r="H243" s="9" t="s">
        <v>20</v>
      </c>
      <c r="I243" s="9">
        <v>2001.0</v>
      </c>
      <c r="J243" s="9">
        <v>2014.0</v>
      </c>
    </row>
    <row r="244" ht="13.5" customHeight="1">
      <c r="A244" s="9"/>
      <c r="B244" s="9"/>
      <c r="C244" s="9"/>
      <c r="D244" s="9"/>
      <c r="E244" s="9"/>
      <c r="F244" s="9"/>
      <c r="G244" s="9"/>
      <c r="H244" s="9" t="s">
        <v>21</v>
      </c>
      <c r="I244" s="9">
        <v>1974.0</v>
      </c>
      <c r="J244" s="9">
        <v>2014.0</v>
      </c>
    </row>
    <row r="245" ht="13.5" customHeight="1">
      <c r="A245" s="9"/>
      <c r="B245" s="9"/>
      <c r="C245" s="9"/>
      <c r="D245" s="9"/>
      <c r="E245" s="9"/>
      <c r="F245" s="9"/>
      <c r="G245" s="9"/>
      <c r="H245" s="9" t="s">
        <v>22</v>
      </c>
      <c r="I245" s="9">
        <v>1994.0</v>
      </c>
      <c r="J245" s="9">
        <v>2013.0</v>
      </c>
    </row>
    <row r="246" ht="13.5" customHeight="1">
      <c r="A246" s="9"/>
      <c r="B246" s="9"/>
      <c r="C246" s="9"/>
      <c r="D246" s="9"/>
      <c r="E246" s="9"/>
      <c r="F246" s="9"/>
      <c r="G246" s="9"/>
      <c r="H246" s="9" t="s">
        <v>23</v>
      </c>
      <c r="I246" s="9">
        <v>1994.0</v>
      </c>
      <c r="J246" s="9">
        <v>2013.0</v>
      </c>
    </row>
    <row r="247" ht="13.5" customHeight="1">
      <c r="A247" s="9"/>
      <c r="B247" s="9"/>
      <c r="C247" s="9"/>
      <c r="D247" s="9"/>
      <c r="E247" s="9"/>
      <c r="F247" s="9"/>
      <c r="G247" s="9"/>
      <c r="H247" s="9" t="s">
        <v>24</v>
      </c>
      <c r="I247" s="22" t="s">
        <v>25</v>
      </c>
      <c r="J247" s="22" t="s">
        <v>25</v>
      </c>
    </row>
    <row r="248" ht="13.5" customHeight="1">
      <c r="A248" s="9" t="s">
        <v>171</v>
      </c>
      <c r="B248" s="10" t="s">
        <v>172</v>
      </c>
      <c r="C248" s="9" t="s">
        <v>34</v>
      </c>
      <c r="D248" s="9" t="s">
        <v>173</v>
      </c>
      <c r="E248" s="26">
        <v>51.53</v>
      </c>
      <c r="F248" s="26">
        <v>12.93</v>
      </c>
      <c r="G248" s="17">
        <v>86.0</v>
      </c>
      <c r="H248" s="9" t="s">
        <v>12</v>
      </c>
      <c r="I248" s="9">
        <v>2007.0</v>
      </c>
      <c r="J248" s="9">
        <v>2013.0</v>
      </c>
    </row>
    <row r="249" ht="13.5" customHeight="1">
      <c r="A249" s="9"/>
      <c r="B249" s="9"/>
      <c r="C249" s="9"/>
      <c r="D249" s="9"/>
      <c r="E249" s="9"/>
      <c r="F249" s="9"/>
      <c r="G249" s="9"/>
      <c r="H249" s="9" t="s">
        <v>20</v>
      </c>
      <c r="I249" s="9">
        <v>2007.0</v>
      </c>
      <c r="J249" s="9">
        <v>2013.0</v>
      </c>
    </row>
    <row r="250" ht="13.5" customHeight="1">
      <c r="A250" s="9"/>
      <c r="B250" s="9"/>
      <c r="C250" s="9"/>
      <c r="D250" s="9"/>
      <c r="E250" s="9"/>
      <c r="F250" s="9"/>
      <c r="G250" s="9"/>
      <c r="H250" s="9" t="s">
        <v>21</v>
      </c>
      <c r="I250" s="9">
        <v>2007.0</v>
      </c>
      <c r="J250" s="9">
        <v>2013.0</v>
      </c>
    </row>
    <row r="251" ht="13.5" customHeight="1">
      <c r="A251" s="9"/>
      <c r="B251" s="9"/>
      <c r="C251" s="9"/>
      <c r="D251" s="9"/>
      <c r="E251" s="9"/>
      <c r="F251" s="9"/>
      <c r="G251" s="9"/>
      <c r="H251" s="9" t="s">
        <v>22</v>
      </c>
      <c r="I251" s="9">
        <v>2007.0</v>
      </c>
      <c r="J251" s="9">
        <v>2014.0</v>
      </c>
    </row>
    <row r="252" ht="13.5" customHeight="1">
      <c r="A252" s="9"/>
      <c r="B252" s="9"/>
      <c r="C252" s="9"/>
      <c r="D252" s="9"/>
      <c r="E252" s="9"/>
      <c r="F252" s="9"/>
      <c r="G252" s="9"/>
      <c r="H252" s="9" t="s">
        <v>23</v>
      </c>
      <c r="I252" s="22" t="s">
        <v>25</v>
      </c>
      <c r="J252" s="22" t="s">
        <v>25</v>
      </c>
    </row>
    <row r="253" ht="13.5" customHeight="1">
      <c r="A253" s="9"/>
      <c r="B253" s="9"/>
      <c r="C253" s="9"/>
      <c r="D253" s="9"/>
      <c r="E253" s="9"/>
      <c r="F253" s="9"/>
      <c r="G253" s="9"/>
      <c r="H253" s="9" t="s">
        <v>24</v>
      </c>
      <c r="I253" s="9">
        <v>2009.0</v>
      </c>
      <c r="J253" s="9">
        <v>2009.0</v>
      </c>
    </row>
    <row r="254" ht="13.5" customHeight="1">
      <c r="A254" s="9" t="s">
        <v>174</v>
      </c>
      <c r="B254" s="10" t="s">
        <v>175</v>
      </c>
      <c r="C254" s="9" t="s">
        <v>103</v>
      </c>
      <c r="D254" s="9" t="s">
        <v>176</v>
      </c>
      <c r="E254" s="26">
        <v>41.76667</v>
      </c>
      <c r="F254" s="26">
        <v>2.35</v>
      </c>
      <c r="G254" s="17">
        <v>700.0</v>
      </c>
      <c r="H254" s="9" t="s">
        <v>12</v>
      </c>
      <c r="I254" s="9">
        <v>2010.0</v>
      </c>
      <c r="J254" s="9">
        <v>2013.0</v>
      </c>
    </row>
    <row r="255" ht="13.5" customHeight="1">
      <c r="A255" s="9"/>
      <c r="B255" s="9"/>
      <c r="C255" s="9"/>
      <c r="D255" s="9"/>
      <c r="E255" s="9"/>
      <c r="F255" s="9"/>
      <c r="G255" s="9"/>
      <c r="H255" s="9" t="s">
        <v>20</v>
      </c>
      <c r="I255" s="9">
        <v>2010.0</v>
      </c>
      <c r="J255" s="9">
        <v>2013.0</v>
      </c>
    </row>
    <row r="256" ht="13.5" customHeight="1">
      <c r="A256" s="9"/>
      <c r="B256" s="9"/>
      <c r="C256" s="9"/>
      <c r="D256" s="9"/>
      <c r="E256" s="9"/>
      <c r="F256" s="9"/>
      <c r="G256" s="9"/>
      <c r="H256" s="9" t="s">
        <v>21</v>
      </c>
      <c r="I256" s="9">
        <v>2010.0</v>
      </c>
      <c r="J256" s="9">
        <v>2013.0</v>
      </c>
    </row>
    <row r="257" ht="13.5" customHeight="1">
      <c r="A257" s="9"/>
      <c r="B257" s="9"/>
      <c r="C257" s="9"/>
      <c r="D257" s="9"/>
      <c r="E257" s="9"/>
      <c r="F257" s="9"/>
      <c r="G257" s="9"/>
      <c r="H257" s="9" t="s">
        <v>22</v>
      </c>
      <c r="I257" s="9">
        <v>2009.0</v>
      </c>
      <c r="J257" s="9">
        <v>2013.0</v>
      </c>
    </row>
    <row r="258" ht="13.5" customHeight="1">
      <c r="A258" s="9"/>
      <c r="B258" s="9"/>
      <c r="C258" s="9"/>
      <c r="D258" s="9"/>
      <c r="E258" s="9"/>
      <c r="F258" s="9"/>
      <c r="G258" s="9"/>
      <c r="H258" s="9" t="s">
        <v>23</v>
      </c>
      <c r="I258" s="22" t="s">
        <v>25</v>
      </c>
      <c r="J258" s="22" t="s">
        <v>25</v>
      </c>
    </row>
    <row r="259" ht="13.5" customHeight="1">
      <c r="A259" s="9"/>
      <c r="B259" s="9"/>
      <c r="C259" s="9"/>
      <c r="D259" s="9"/>
      <c r="E259" s="9"/>
      <c r="F259" s="9"/>
      <c r="G259" s="9"/>
      <c r="H259" s="9" t="s">
        <v>24</v>
      </c>
      <c r="I259" s="22" t="s">
        <v>25</v>
      </c>
      <c r="J259" s="22" t="s">
        <v>25</v>
      </c>
    </row>
    <row r="260" ht="13.5" customHeight="1">
      <c r="A260" s="9" t="s">
        <v>177</v>
      </c>
      <c r="B260" s="10" t="s">
        <v>178</v>
      </c>
      <c r="C260" s="9" t="s">
        <v>134</v>
      </c>
      <c r="D260" s="9" t="s">
        <v>179</v>
      </c>
      <c r="E260" s="26">
        <v>44.16667</v>
      </c>
      <c r="F260" s="26">
        <v>10.68333</v>
      </c>
      <c r="G260" s="17">
        <v>2165.0</v>
      </c>
      <c r="H260" s="9" t="s">
        <v>12</v>
      </c>
      <c r="I260" s="9">
        <v>2007.0</v>
      </c>
      <c r="J260" s="9">
        <v>2012.0</v>
      </c>
    </row>
    <row r="261" ht="13.5" customHeight="1">
      <c r="A261" s="9"/>
      <c r="B261" s="9"/>
      <c r="C261" s="9"/>
      <c r="D261" s="9"/>
      <c r="E261" s="9"/>
      <c r="F261" s="9"/>
      <c r="G261" s="9"/>
      <c r="H261" s="9" t="s">
        <v>20</v>
      </c>
      <c r="I261" s="22" t="s">
        <v>25</v>
      </c>
      <c r="J261" s="22" t="s">
        <v>25</v>
      </c>
    </row>
    <row r="262" ht="13.5" customHeight="1">
      <c r="A262" s="9"/>
      <c r="B262" s="9"/>
      <c r="C262" s="9"/>
      <c r="D262" s="9"/>
      <c r="E262" s="9"/>
      <c r="F262" s="9"/>
      <c r="G262" s="9"/>
      <c r="H262" s="9" t="s">
        <v>21</v>
      </c>
      <c r="I262" s="22" t="s">
        <v>25</v>
      </c>
      <c r="J262" s="22" t="s">
        <v>25</v>
      </c>
    </row>
    <row r="263" ht="13.5" customHeight="1">
      <c r="A263" s="9"/>
      <c r="B263" s="9"/>
      <c r="C263" s="9"/>
      <c r="D263" s="9"/>
      <c r="E263" s="9"/>
      <c r="F263" s="9"/>
      <c r="G263" s="9"/>
      <c r="H263" s="9" t="s">
        <v>22</v>
      </c>
      <c r="I263" s="22">
        <v>2008.0</v>
      </c>
      <c r="J263" s="22">
        <v>2012.0</v>
      </c>
    </row>
    <row r="264" ht="13.5" customHeight="1">
      <c r="A264" s="9"/>
      <c r="B264" s="9"/>
      <c r="C264" s="9"/>
      <c r="D264" s="9"/>
      <c r="E264" s="9"/>
      <c r="F264" s="9"/>
      <c r="G264" s="9"/>
      <c r="H264" s="9" t="s">
        <v>23</v>
      </c>
      <c r="I264" s="22" t="s">
        <v>25</v>
      </c>
      <c r="J264" s="22" t="s">
        <v>25</v>
      </c>
    </row>
    <row r="265" ht="13.5" customHeight="1">
      <c r="A265" s="9"/>
      <c r="B265" s="9"/>
      <c r="C265" s="9"/>
      <c r="D265" s="9"/>
      <c r="E265" s="9"/>
      <c r="F265" s="9"/>
      <c r="G265" s="9"/>
      <c r="H265" s="9" t="s">
        <v>24</v>
      </c>
      <c r="I265" s="22" t="s">
        <v>25</v>
      </c>
      <c r="J265" s="22" t="s">
        <v>25</v>
      </c>
    </row>
    <row r="266" ht="13.5" customHeight="1">
      <c r="A266" s="9" t="s">
        <v>180</v>
      </c>
      <c r="B266" s="10" t="s">
        <v>181</v>
      </c>
      <c r="C266" s="9" t="s">
        <v>182</v>
      </c>
      <c r="D266" s="9" t="s">
        <v>183</v>
      </c>
      <c r="E266" s="26">
        <v>27.9578</v>
      </c>
      <c r="F266" s="26">
        <v>86.8149</v>
      </c>
      <c r="G266" s="17">
        <v>5079.0</v>
      </c>
      <c r="H266" s="9" t="s">
        <v>12</v>
      </c>
      <c r="I266" s="22" t="s">
        <v>25</v>
      </c>
      <c r="J266" s="22" t="s">
        <v>25</v>
      </c>
    </row>
    <row r="267" ht="13.5" customHeight="1">
      <c r="A267" s="9"/>
      <c r="B267" s="9"/>
      <c r="C267" s="9"/>
      <c r="D267" s="9"/>
      <c r="E267" s="9"/>
      <c r="F267" s="9"/>
      <c r="G267" s="9"/>
      <c r="H267" s="9" t="s">
        <v>20</v>
      </c>
      <c r="I267" s="22" t="s">
        <v>25</v>
      </c>
      <c r="J267" s="22" t="s">
        <v>25</v>
      </c>
    </row>
    <row r="268" ht="13.5" customHeight="1">
      <c r="A268" s="9"/>
      <c r="B268" s="9"/>
      <c r="C268" s="9"/>
      <c r="D268" s="9"/>
      <c r="E268" s="9"/>
      <c r="F268" s="9"/>
      <c r="G268" s="9"/>
      <c r="H268" s="9" t="s">
        <v>21</v>
      </c>
      <c r="I268" s="22" t="s">
        <v>25</v>
      </c>
      <c r="J268" s="22" t="s">
        <v>25</v>
      </c>
    </row>
    <row r="269" ht="13.5" customHeight="1">
      <c r="A269" s="9"/>
      <c r="B269" s="9"/>
      <c r="C269" s="9"/>
      <c r="D269" s="9"/>
      <c r="E269" s="9"/>
      <c r="F269" s="9"/>
      <c r="G269" s="9"/>
      <c r="H269" s="9" t="s">
        <v>22</v>
      </c>
      <c r="I269" s="22">
        <v>2006.0</v>
      </c>
      <c r="J269" s="22">
        <v>2011.0</v>
      </c>
    </row>
    <row r="270" ht="13.5" customHeight="1">
      <c r="A270" s="9"/>
      <c r="B270" s="9"/>
      <c r="C270" s="9"/>
      <c r="D270" s="9"/>
      <c r="E270" s="9"/>
      <c r="F270" s="9"/>
      <c r="G270" s="9"/>
      <c r="H270" s="9" t="s">
        <v>23</v>
      </c>
      <c r="I270" s="22" t="s">
        <v>25</v>
      </c>
      <c r="J270" s="22" t="s">
        <v>25</v>
      </c>
    </row>
    <row r="271" ht="13.5" customHeight="1">
      <c r="A271" s="9"/>
      <c r="B271" s="9"/>
      <c r="C271" s="9"/>
      <c r="D271" s="9"/>
      <c r="E271" s="9"/>
      <c r="F271" s="9"/>
      <c r="G271" s="9"/>
      <c r="H271" s="9" t="s">
        <v>24</v>
      </c>
      <c r="I271" s="22" t="s">
        <v>25</v>
      </c>
      <c r="J271" s="22" t="s">
        <v>25</v>
      </c>
    </row>
    <row r="272" ht="13.5" customHeight="1">
      <c r="A272" s="9" t="s">
        <v>184</v>
      </c>
      <c r="B272" s="23" t="s">
        <v>185</v>
      </c>
      <c r="C272" s="9" t="s">
        <v>186</v>
      </c>
      <c r="D272" s="9" t="s">
        <v>187</v>
      </c>
      <c r="E272" s="9">
        <v>29.36</v>
      </c>
      <c r="F272" s="9">
        <v>79.46</v>
      </c>
      <c r="G272" s="9">
        <v>1936.0</v>
      </c>
      <c r="H272" s="9" t="s">
        <v>12</v>
      </c>
      <c r="I272" s="9">
        <v>2011.0</v>
      </c>
      <c r="J272" s="9">
        <v>2012.0</v>
      </c>
    </row>
    <row r="273" ht="13.5" customHeight="1">
      <c r="A273" s="9"/>
      <c r="B273" s="9"/>
      <c r="C273" s="9"/>
      <c r="D273" s="9"/>
      <c r="E273" s="9"/>
      <c r="F273" s="9"/>
      <c r="G273" s="9"/>
      <c r="H273" s="9" t="s">
        <v>22</v>
      </c>
      <c r="I273" s="9">
        <v>2011.0</v>
      </c>
      <c r="J273" s="9">
        <v>2012.0</v>
      </c>
    </row>
    <row r="274" ht="13.5" customHeight="1">
      <c r="A274" s="9"/>
      <c r="B274" s="9"/>
      <c r="C274" s="9"/>
      <c r="D274" s="9"/>
      <c r="E274" s="9"/>
      <c r="F274" s="9"/>
      <c r="G274" s="9"/>
      <c r="H274" s="9" t="s">
        <v>20</v>
      </c>
      <c r="I274" s="9">
        <v>2011.0</v>
      </c>
      <c r="J274" s="9">
        <v>2012.0</v>
      </c>
    </row>
    <row r="275" ht="13.5" customHeight="1">
      <c r="A275" s="9"/>
      <c r="B275" s="9"/>
      <c r="C275" s="9"/>
      <c r="D275" s="9"/>
      <c r="E275" s="9"/>
      <c r="F275" s="9"/>
      <c r="G275" s="9"/>
      <c r="H275" s="9" t="s">
        <v>24</v>
      </c>
      <c r="I275" s="9">
        <v>2011.0</v>
      </c>
      <c r="J275" s="9">
        <v>2012.0</v>
      </c>
    </row>
    <row r="276" ht="13.5" customHeight="1">
      <c r="A276" s="9"/>
      <c r="B276" s="9"/>
      <c r="C276" s="9"/>
      <c r="D276" s="9"/>
      <c r="E276" s="9"/>
      <c r="F276" s="9"/>
      <c r="G276" s="9"/>
      <c r="H276" s="9" t="s">
        <v>21</v>
      </c>
      <c r="I276" s="9">
        <v>2011.0</v>
      </c>
      <c r="J276" s="9">
        <v>2012.0</v>
      </c>
    </row>
    <row r="277" ht="13.5" customHeight="1">
      <c r="A277" s="9"/>
      <c r="B277" s="9"/>
      <c r="C277" s="9"/>
      <c r="D277" s="9"/>
      <c r="E277" s="9"/>
      <c r="F277" s="9"/>
      <c r="G277" s="9"/>
      <c r="H277" s="9" t="s">
        <v>23</v>
      </c>
      <c r="I277" s="9">
        <v>2011.0</v>
      </c>
      <c r="J277" s="9">
        <v>2012.0</v>
      </c>
    </row>
    <row r="278" ht="13.5" customHeight="1">
      <c r="A278" s="9" t="s">
        <v>188</v>
      </c>
      <c r="B278" s="10" t="s">
        <v>189</v>
      </c>
      <c r="C278" s="9" t="s">
        <v>190</v>
      </c>
      <c r="D278" s="9" t="s">
        <v>191</v>
      </c>
      <c r="E278" s="26">
        <v>-70.666</v>
      </c>
      <c r="F278" s="26">
        <v>-8.266</v>
      </c>
      <c r="G278" s="17">
        <v>42.0</v>
      </c>
      <c r="H278" s="9" t="s">
        <v>12</v>
      </c>
      <c r="I278" s="9">
        <v>2001.0</v>
      </c>
      <c r="J278" s="9">
        <v>2012.0</v>
      </c>
    </row>
    <row r="279" ht="13.5" customHeight="1">
      <c r="A279" s="9"/>
      <c r="B279" s="9"/>
      <c r="C279" s="9"/>
      <c r="D279" s="9"/>
      <c r="E279" s="9"/>
      <c r="F279" s="9"/>
      <c r="G279" s="9"/>
      <c r="H279" s="9" t="s">
        <v>20</v>
      </c>
      <c r="I279" s="9">
        <v>2001.0</v>
      </c>
      <c r="J279" s="9">
        <v>2012.0</v>
      </c>
    </row>
    <row r="280" ht="13.5" customHeight="1">
      <c r="A280" s="9"/>
      <c r="B280" s="9"/>
      <c r="C280" s="9"/>
      <c r="D280" s="9"/>
      <c r="E280" s="9"/>
      <c r="F280" s="9"/>
      <c r="G280" s="9"/>
      <c r="H280" s="9" t="s">
        <v>21</v>
      </c>
      <c r="I280" s="9">
        <v>2001.0</v>
      </c>
      <c r="J280" s="9">
        <v>2012.0</v>
      </c>
    </row>
    <row r="281" ht="13.5" customHeight="1">
      <c r="A281" s="9"/>
      <c r="B281" s="9"/>
      <c r="C281" s="9"/>
      <c r="D281" s="9"/>
      <c r="E281" s="9"/>
      <c r="F281" s="9"/>
      <c r="G281" s="9"/>
      <c r="H281" s="9" t="s">
        <v>22</v>
      </c>
      <c r="I281" s="9">
        <v>2006.0</v>
      </c>
      <c r="J281" s="9">
        <v>2013.0</v>
      </c>
    </row>
    <row r="282" ht="13.5" customHeight="1">
      <c r="A282" s="9"/>
      <c r="B282" s="9"/>
      <c r="C282" s="9"/>
      <c r="D282" s="9"/>
      <c r="E282" s="9"/>
      <c r="F282" s="9"/>
      <c r="G282" s="9"/>
      <c r="H282" s="9" t="s">
        <v>23</v>
      </c>
      <c r="I282" s="22" t="s">
        <v>25</v>
      </c>
      <c r="J282" s="22" t="s">
        <v>25</v>
      </c>
    </row>
    <row r="283" ht="13.5" customHeight="1">
      <c r="A283" s="9"/>
      <c r="B283" s="9"/>
      <c r="C283" s="9"/>
      <c r="D283" s="9"/>
      <c r="E283" s="9"/>
      <c r="F283" s="9"/>
      <c r="G283" s="9"/>
      <c r="H283" s="9" t="s">
        <v>24</v>
      </c>
      <c r="I283" s="22" t="s">
        <v>25</v>
      </c>
      <c r="J283" s="22" t="s">
        <v>25</v>
      </c>
    </row>
    <row r="284" ht="13.5" customHeight="1">
      <c r="A284" s="9" t="s">
        <v>192</v>
      </c>
      <c r="B284" s="23" t="s">
        <v>193</v>
      </c>
      <c r="C284" s="9" t="s">
        <v>194</v>
      </c>
      <c r="D284" s="9" t="s">
        <v>195</v>
      </c>
      <c r="E284" s="9">
        <v>13.47</v>
      </c>
      <c r="F284" s="9">
        <v>2.17</v>
      </c>
      <c r="G284" s="9">
        <v>223.0</v>
      </c>
      <c r="H284" s="9" t="s">
        <v>12</v>
      </c>
      <c r="I284" s="9">
        <v>2005.0</v>
      </c>
      <c r="J284" s="9">
        <v>2006.0</v>
      </c>
    </row>
    <row r="285" ht="13.5" customHeight="1">
      <c r="A285" s="9"/>
      <c r="B285" s="9"/>
      <c r="C285" s="9"/>
      <c r="D285" s="9"/>
      <c r="E285" s="9"/>
      <c r="F285" s="9"/>
      <c r="G285" s="9"/>
      <c r="H285" s="9" t="s">
        <v>22</v>
      </c>
      <c r="I285" s="9">
        <v>2005.0</v>
      </c>
      <c r="J285" s="9">
        <v>2006.0</v>
      </c>
    </row>
    <row r="286" ht="13.5" customHeight="1">
      <c r="A286" s="9"/>
      <c r="B286" s="9"/>
      <c r="C286" s="9"/>
      <c r="D286" s="9"/>
      <c r="E286" s="9"/>
      <c r="F286" s="9"/>
      <c r="G286" s="9"/>
      <c r="H286" s="9" t="s">
        <v>20</v>
      </c>
      <c r="I286" s="9">
        <v>2005.0</v>
      </c>
      <c r="J286" s="9">
        <v>2006.0</v>
      </c>
    </row>
    <row r="287" ht="13.5" customHeight="1">
      <c r="A287" s="9"/>
      <c r="B287" s="9"/>
      <c r="C287" s="9"/>
      <c r="D287" s="9"/>
      <c r="E287" s="9"/>
      <c r="F287" s="9"/>
      <c r="G287" s="9"/>
      <c r="H287" s="9" t="s">
        <v>24</v>
      </c>
      <c r="I287" s="9">
        <v>2005.0</v>
      </c>
      <c r="J287" s="9">
        <v>2006.0</v>
      </c>
    </row>
    <row r="288" ht="13.5" customHeight="1">
      <c r="A288" s="9"/>
      <c r="B288" s="9"/>
      <c r="C288" s="9"/>
      <c r="D288" s="9"/>
      <c r="E288" s="9"/>
      <c r="F288" s="9"/>
      <c r="G288" s="9"/>
      <c r="H288" s="9" t="s">
        <v>21</v>
      </c>
      <c r="I288" s="9">
        <v>2005.0</v>
      </c>
      <c r="J288" s="9">
        <v>2006.0</v>
      </c>
    </row>
    <row r="289" ht="13.5" customHeight="1">
      <c r="A289" s="9"/>
      <c r="B289" s="9"/>
      <c r="C289" s="9"/>
      <c r="D289" s="9"/>
      <c r="E289" s="9"/>
      <c r="F289" s="9"/>
      <c r="G289" s="9"/>
      <c r="H289" s="9" t="s">
        <v>23</v>
      </c>
      <c r="I289" s="9">
        <v>2005.0</v>
      </c>
      <c r="J289" s="9">
        <v>2006.0</v>
      </c>
    </row>
    <row r="290" ht="13.5" customHeight="1">
      <c r="A290" s="9" t="s">
        <v>196</v>
      </c>
      <c r="B290" s="10" t="s">
        <v>197</v>
      </c>
      <c r="C290" s="9" t="s">
        <v>130</v>
      </c>
      <c r="D290" s="9" t="s">
        <v>198</v>
      </c>
      <c r="E290" s="26">
        <v>67.97361</v>
      </c>
      <c r="F290" s="26">
        <v>24.11583</v>
      </c>
      <c r="G290" s="17">
        <v>560.0</v>
      </c>
      <c r="H290" s="9" t="s">
        <v>12</v>
      </c>
      <c r="I290" s="9">
        <v>2000.0</v>
      </c>
      <c r="J290" s="9">
        <v>2012.0</v>
      </c>
    </row>
    <row r="291" ht="13.5" customHeight="1">
      <c r="A291" s="9"/>
      <c r="B291" s="9"/>
      <c r="C291" s="9"/>
      <c r="D291" s="9"/>
      <c r="E291" s="9"/>
      <c r="F291" s="9"/>
      <c r="G291" s="9"/>
      <c r="H291" s="9" t="s">
        <v>20</v>
      </c>
      <c r="I291" s="9">
        <v>2000.0</v>
      </c>
      <c r="J291" s="9">
        <v>2012.0</v>
      </c>
    </row>
    <row r="292" ht="13.5" customHeight="1">
      <c r="A292" s="9"/>
      <c r="B292" s="9"/>
      <c r="C292" s="9"/>
      <c r="D292" s="9"/>
      <c r="E292" s="9"/>
      <c r="F292" s="9"/>
      <c r="G292" s="9"/>
      <c r="H292" s="9" t="s">
        <v>21</v>
      </c>
      <c r="I292" s="9">
        <v>2000.0</v>
      </c>
      <c r="J292" s="9">
        <v>2012.0</v>
      </c>
    </row>
    <row r="293" ht="13.5" customHeight="1">
      <c r="A293" s="9"/>
      <c r="B293" s="9"/>
      <c r="C293" s="9"/>
      <c r="D293" s="9"/>
      <c r="E293" s="9"/>
      <c r="F293" s="9"/>
      <c r="G293" s="9"/>
      <c r="H293" s="9" t="s">
        <v>22</v>
      </c>
      <c r="I293" s="22" t="s">
        <v>25</v>
      </c>
      <c r="J293" s="22" t="s">
        <v>25</v>
      </c>
    </row>
    <row r="294" ht="13.5" customHeight="1">
      <c r="A294" s="9"/>
      <c r="B294" s="9"/>
      <c r="C294" s="9"/>
      <c r="D294" s="9"/>
      <c r="E294" s="9"/>
      <c r="F294" s="9"/>
      <c r="G294" s="9"/>
      <c r="H294" s="9" t="s">
        <v>23</v>
      </c>
      <c r="I294" s="22" t="s">
        <v>25</v>
      </c>
      <c r="J294" s="22" t="s">
        <v>25</v>
      </c>
    </row>
    <row r="295" ht="13.5" customHeight="1">
      <c r="A295" s="9"/>
      <c r="B295" s="9"/>
      <c r="C295" s="9"/>
      <c r="D295" s="9"/>
      <c r="E295" s="9"/>
      <c r="F295" s="9"/>
      <c r="G295" s="9"/>
      <c r="H295" s="9" t="s">
        <v>24</v>
      </c>
      <c r="I295" s="22" t="s">
        <v>25</v>
      </c>
      <c r="J295" s="22" t="s">
        <v>25</v>
      </c>
    </row>
    <row r="296" ht="13.5" customHeight="1">
      <c r="A296" s="9" t="s">
        <v>199</v>
      </c>
      <c r="B296" s="10" t="s">
        <v>200</v>
      </c>
      <c r="C296" s="9" t="s">
        <v>201</v>
      </c>
      <c r="D296" s="9" t="s">
        <v>202</v>
      </c>
      <c r="E296" s="26">
        <v>55.35</v>
      </c>
      <c r="F296" s="26">
        <v>21.06667</v>
      </c>
      <c r="G296" s="17">
        <v>5.0</v>
      </c>
      <c r="H296" s="9" t="s">
        <v>12</v>
      </c>
      <c r="I296" s="9">
        <v>2012.0</v>
      </c>
      <c r="J296" s="9">
        <v>2012.0</v>
      </c>
    </row>
    <row r="297" ht="13.5" customHeight="1">
      <c r="A297" s="9"/>
      <c r="B297" s="9"/>
      <c r="C297" s="9"/>
      <c r="D297" s="9"/>
      <c r="E297" s="9"/>
      <c r="F297" s="9"/>
      <c r="G297" s="9"/>
      <c r="H297" s="9" t="s">
        <v>20</v>
      </c>
      <c r="I297" s="9">
        <v>2012.0</v>
      </c>
      <c r="J297" s="9">
        <v>2012.0</v>
      </c>
    </row>
    <row r="298" ht="13.5" customHeight="1">
      <c r="A298" s="9"/>
      <c r="B298" s="9"/>
      <c r="C298" s="9"/>
      <c r="D298" s="9"/>
      <c r="E298" s="9"/>
      <c r="F298" s="9"/>
      <c r="G298" s="9"/>
      <c r="H298" s="9" t="s">
        <v>21</v>
      </c>
      <c r="I298" s="9">
        <v>2012.0</v>
      </c>
      <c r="J298" s="9">
        <v>2012.0</v>
      </c>
    </row>
    <row r="299" ht="13.5" customHeight="1">
      <c r="A299" s="9"/>
      <c r="B299" s="9"/>
      <c r="C299" s="9"/>
      <c r="D299" s="9"/>
      <c r="E299" s="9"/>
      <c r="F299" s="9"/>
      <c r="G299" s="9"/>
      <c r="H299" s="9" t="s">
        <v>22</v>
      </c>
      <c r="I299" s="22" t="s">
        <v>25</v>
      </c>
      <c r="J299" s="22" t="s">
        <v>25</v>
      </c>
    </row>
    <row r="300" ht="13.5" customHeight="1">
      <c r="A300" s="9"/>
      <c r="B300" s="9"/>
      <c r="C300" s="9"/>
      <c r="D300" s="9"/>
      <c r="E300" s="9"/>
      <c r="F300" s="9"/>
      <c r="G300" s="9"/>
      <c r="H300" s="9" t="s">
        <v>23</v>
      </c>
      <c r="I300" s="22" t="s">
        <v>25</v>
      </c>
      <c r="J300" s="22" t="s">
        <v>25</v>
      </c>
    </row>
    <row r="301" ht="13.5" customHeight="1">
      <c r="A301" s="9"/>
      <c r="B301" s="9"/>
      <c r="C301" s="9"/>
      <c r="D301" s="9"/>
      <c r="E301" s="9"/>
      <c r="F301" s="9"/>
      <c r="G301" s="9"/>
      <c r="H301" s="9" t="s">
        <v>24</v>
      </c>
      <c r="I301" s="22" t="s">
        <v>25</v>
      </c>
      <c r="J301" s="22" t="s">
        <v>25</v>
      </c>
    </row>
    <row r="302" ht="13.5" customHeight="1">
      <c r="A302" s="9" t="s">
        <v>203</v>
      </c>
      <c r="B302" s="10" t="s">
        <v>204</v>
      </c>
      <c r="C302" s="9" t="s">
        <v>38</v>
      </c>
      <c r="D302" s="9" t="s">
        <v>205</v>
      </c>
      <c r="E302" s="9">
        <v>38.091</v>
      </c>
      <c r="F302" s="9">
        <v>-122.957167</v>
      </c>
      <c r="G302" s="9">
        <v>8.0</v>
      </c>
      <c r="H302" s="9" t="s">
        <v>12</v>
      </c>
      <c r="I302" s="9">
        <v>2005.0</v>
      </c>
      <c r="J302" s="9">
        <v>2005.0</v>
      </c>
    </row>
    <row r="303" ht="13.5" customHeight="1">
      <c r="A303" s="9"/>
      <c r="B303" s="9"/>
      <c r="C303" s="9"/>
      <c r="D303" s="9"/>
      <c r="E303" s="9"/>
      <c r="F303" s="9"/>
      <c r="G303" s="9"/>
      <c r="H303" s="9" t="s">
        <v>22</v>
      </c>
      <c r="I303" s="9">
        <v>2005.0</v>
      </c>
      <c r="J303" s="9">
        <v>2005.0</v>
      </c>
    </row>
    <row r="304" ht="13.5" customHeight="1">
      <c r="A304" s="9"/>
      <c r="B304" s="9"/>
      <c r="C304" s="9"/>
      <c r="D304" s="9"/>
      <c r="E304" s="9"/>
      <c r="F304" s="9"/>
      <c r="G304" s="9"/>
      <c r="H304" s="9" t="s">
        <v>20</v>
      </c>
      <c r="I304" s="9">
        <v>2005.0</v>
      </c>
      <c r="J304" s="9">
        <v>2005.0</v>
      </c>
    </row>
    <row r="305" ht="13.5" customHeight="1">
      <c r="A305" s="9"/>
      <c r="B305" s="9"/>
      <c r="C305" s="9"/>
      <c r="D305" s="9"/>
      <c r="E305" s="9"/>
      <c r="F305" s="9"/>
      <c r="G305" s="9"/>
      <c r="H305" s="9" t="s">
        <v>24</v>
      </c>
      <c r="I305" s="9">
        <v>2005.0</v>
      </c>
      <c r="J305" s="9">
        <v>2005.0</v>
      </c>
    </row>
    <row r="306" ht="13.5" customHeight="1">
      <c r="A306" s="9"/>
      <c r="B306" s="9"/>
      <c r="C306" s="9"/>
      <c r="D306" s="9"/>
      <c r="E306" s="9"/>
      <c r="F306" s="9"/>
      <c r="G306" s="9"/>
      <c r="H306" s="9" t="s">
        <v>21</v>
      </c>
      <c r="I306" s="9">
        <v>2005.0</v>
      </c>
      <c r="J306" s="9">
        <v>2005.0</v>
      </c>
    </row>
    <row r="307" ht="13.5" customHeight="1">
      <c r="A307" s="9"/>
      <c r="B307" s="9"/>
      <c r="C307" s="9"/>
      <c r="D307" s="9"/>
      <c r="E307" s="9"/>
      <c r="F307" s="9"/>
      <c r="G307" s="9"/>
      <c r="H307" s="9" t="s">
        <v>23</v>
      </c>
      <c r="I307" s="9">
        <v>2005.0</v>
      </c>
      <c r="J307" s="9">
        <v>2005.0</v>
      </c>
    </row>
    <row r="308" ht="13.5" customHeight="1">
      <c r="A308" s="9" t="s">
        <v>206</v>
      </c>
      <c r="B308" s="10" t="s">
        <v>207</v>
      </c>
      <c r="C308" s="9" t="s">
        <v>208</v>
      </c>
      <c r="D308" s="9" t="s">
        <v>209</v>
      </c>
      <c r="E308" s="26">
        <v>45.7719</v>
      </c>
      <c r="F308" s="26">
        <v>2.9658</v>
      </c>
      <c r="G308" s="17">
        <v>1465.0</v>
      </c>
      <c r="H308" s="9" t="s">
        <v>12</v>
      </c>
      <c r="I308" s="9">
        <v>2006.0</v>
      </c>
      <c r="J308" s="9">
        <v>2012.0</v>
      </c>
    </row>
    <row r="309" ht="13.5" customHeight="1">
      <c r="A309" s="9"/>
      <c r="B309" s="9"/>
      <c r="C309" s="9"/>
      <c r="D309" s="9"/>
      <c r="E309" s="9"/>
      <c r="F309" s="9"/>
      <c r="G309" s="9"/>
      <c r="H309" s="9" t="s">
        <v>20</v>
      </c>
      <c r="I309" s="9">
        <v>2006.0</v>
      </c>
      <c r="J309" s="9">
        <v>2012.0</v>
      </c>
    </row>
    <row r="310" ht="13.5" customHeight="1">
      <c r="A310" s="9"/>
      <c r="B310" s="9"/>
      <c r="C310" s="9"/>
      <c r="D310" s="9"/>
      <c r="E310" s="9"/>
      <c r="F310" s="9"/>
      <c r="G310" s="9"/>
      <c r="H310" s="9" t="s">
        <v>21</v>
      </c>
      <c r="I310" s="9">
        <v>2006.0</v>
      </c>
      <c r="J310" s="9">
        <v>2012.0</v>
      </c>
    </row>
    <row r="311" ht="13.5" customHeight="1">
      <c r="A311" s="9"/>
      <c r="B311" s="9"/>
      <c r="C311" s="9"/>
      <c r="D311" s="9"/>
      <c r="E311" s="9"/>
      <c r="F311" s="9"/>
      <c r="G311" s="9"/>
      <c r="H311" s="9" t="s">
        <v>22</v>
      </c>
      <c r="I311" s="9">
        <v>2008.0</v>
      </c>
      <c r="J311" s="9">
        <v>2012.0</v>
      </c>
    </row>
    <row r="312" ht="13.5" customHeight="1">
      <c r="A312" s="9"/>
      <c r="B312" s="9"/>
      <c r="C312" s="9"/>
      <c r="D312" s="9"/>
      <c r="E312" s="9"/>
      <c r="F312" s="9"/>
      <c r="G312" s="9"/>
      <c r="H312" s="9" t="s">
        <v>23</v>
      </c>
      <c r="I312" s="22" t="s">
        <v>25</v>
      </c>
      <c r="J312" s="22" t="s">
        <v>25</v>
      </c>
    </row>
    <row r="313" ht="13.5" customHeight="1">
      <c r="A313" s="9"/>
      <c r="B313" s="9"/>
      <c r="C313" s="9"/>
      <c r="D313" s="9"/>
      <c r="E313" s="9"/>
      <c r="F313" s="9"/>
      <c r="G313" s="9"/>
      <c r="H313" s="9" t="s">
        <v>24</v>
      </c>
      <c r="I313" s="22" t="s">
        <v>25</v>
      </c>
      <c r="J313" s="22" t="s">
        <v>25</v>
      </c>
    </row>
    <row r="314" ht="13.5" customHeight="1">
      <c r="A314" s="9" t="s">
        <v>210</v>
      </c>
      <c r="B314" s="23" t="s">
        <v>211</v>
      </c>
      <c r="C314" s="9" t="s">
        <v>14</v>
      </c>
      <c r="D314" s="9" t="s">
        <v>212</v>
      </c>
      <c r="E314" s="9">
        <v>74.71667</v>
      </c>
      <c r="F314" s="9">
        <v>-94.98333</v>
      </c>
      <c r="G314" s="9">
        <v>64.0</v>
      </c>
      <c r="H314" s="9" t="s">
        <v>12</v>
      </c>
      <c r="I314" s="22"/>
      <c r="J314" s="22"/>
    </row>
    <row r="315" ht="13.5" customHeight="1">
      <c r="A315" s="9"/>
      <c r="B315" s="9"/>
      <c r="C315" s="9"/>
      <c r="D315" s="9"/>
      <c r="E315" s="9"/>
      <c r="F315" s="9"/>
      <c r="G315" s="9"/>
      <c r="H315" s="9" t="s">
        <v>20</v>
      </c>
      <c r="I315" s="22"/>
      <c r="J315" s="22"/>
    </row>
    <row r="316" ht="13.5" customHeight="1">
      <c r="A316" s="9"/>
      <c r="B316" s="9"/>
      <c r="C316" s="9"/>
      <c r="D316" s="9"/>
      <c r="E316" s="9"/>
      <c r="F316" s="9"/>
      <c r="G316" s="9"/>
      <c r="H316" s="9" t="s">
        <v>21</v>
      </c>
      <c r="I316" s="22"/>
      <c r="J316" s="22"/>
    </row>
    <row r="317" ht="13.5" customHeight="1">
      <c r="A317" s="9"/>
      <c r="B317" s="9"/>
      <c r="C317" s="9"/>
      <c r="D317" s="9"/>
      <c r="E317" s="9"/>
      <c r="F317" s="9"/>
      <c r="G317" s="9"/>
      <c r="H317" s="9" t="s">
        <v>22</v>
      </c>
      <c r="I317" s="22"/>
      <c r="J317" s="22"/>
    </row>
    <row r="318" ht="13.5" customHeight="1">
      <c r="A318" s="9"/>
      <c r="B318" s="9"/>
      <c r="C318" s="9"/>
      <c r="D318" s="9"/>
      <c r="E318" s="9"/>
      <c r="F318" s="9"/>
      <c r="G318" s="9"/>
      <c r="H318" s="9" t="s">
        <v>23</v>
      </c>
      <c r="I318" s="22"/>
      <c r="J318" s="22"/>
    </row>
    <row r="319" ht="13.5" customHeight="1">
      <c r="A319" s="9"/>
      <c r="B319" s="9"/>
      <c r="C319" s="9"/>
      <c r="D319" s="9"/>
      <c r="E319" s="9"/>
      <c r="F319" s="9"/>
      <c r="G319" s="9"/>
      <c r="H319" s="9" t="s">
        <v>24</v>
      </c>
      <c r="I319" s="22"/>
      <c r="J319" s="22"/>
    </row>
    <row r="320" ht="13.5" customHeight="1">
      <c r="A320" s="9" t="s">
        <v>213</v>
      </c>
      <c r="B320" s="10" t="s">
        <v>214</v>
      </c>
      <c r="C320" s="9" t="s">
        <v>14</v>
      </c>
      <c r="D320" s="9" t="s">
        <v>215</v>
      </c>
      <c r="E320" s="26">
        <v>43.93333</v>
      </c>
      <c r="F320" s="26">
        <v>-60.01667</v>
      </c>
      <c r="G320" s="17">
        <v>2.0</v>
      </c>
      <c r="H320" s="9" t="s">
        <v>12</v>
      </c>
      <c r="I320" s="9">
        <v>1995.0</v>
      </c>
      <c r="J320" s="9">
        <v>2000.0</v>
      </c>
    </row>
    <row r="321" ht="13.5" customHeight="1">
      <c r="A321" s="9"/>
      <c r="B321" s="9"/>
      <c r="C321" s="9"/>
      <c r="D321" s="9"/>
      <c r="E321" s="9"/>
      <c r="F321" s="9"/>
      <c r="G321" s="9"/>
      <c r="H321" s="9" t="s">
        <v>20</v>
      </c>
      <c r="I321" s="9">
        <v>1995.0</v>
      </c>
      <c r="J321" s="9">
        <v>2000.0</v>
      </c>
    </row>
    <row r="322" ht="13.5" customHeight="1">
      <c r="A322" s="9"/>
      <c r="B322" s="9"/>
      <c r="C322" s="9"/>
      <c r="D322" s="9"/>
      <c r="E322" s="9"/>
      <c r="F322" s="9"/>
      <c r="G322" s="9"/>
      <c r="H322" s="9" t="s">
        <v>21</v>
      </c>
      <c r="I322" s="9">
        <v>1995.0</v>
      </c>
      <c r="J322" s="9">
        <v>2000.0</v>
      </c>
    </row>
    <row r="323" ht="13.5" customHeight="1">
      <c r="A323" s="9"/>
      <c r="B323" s="9"/>
      <c r="C323" s="9"/>
      <c r="D323" s="9"/>
      <c r="E323" s="9"/>
      <c r="F323" s="9"/>
      <c r="G323" s="9"/>
      <c r="H323" s="9" t="s">
        <v>22</v>
      </c>
      <c r="I323" s="9">
        <v>1995.0</v>
      </c>
      <c r="J323" s="9">
        <v>2000.0</v>
      </c>
    </row>
    <row r="324" ht="13.5" customHeight="1">
      <c r="A324" s="9"/>
      <c r="B324" s="9"/>
      <c r="C324" s="9"/>
      <c r="D324" s="9"/>
      <c r="E324" s="9"/>
      <c r="F324" s="9"/>
      <c r="G324" s="9"/>
      <c r="H324" s="9" t="s">
        <v>23</v>
      </c>
      <c r="I324" s="22" t="s">
        <v>25</v>
      </c>
      <c r="J324" s="22" t="s">
        <v>25</v>
      </c>
    </row>
    <row r="325" ht="13.5" customHeight="1">
      <c r="A325" s="9"/>
      <c r="B325" s="9"/>
      <c r="C325" s="9"/>
      <c r="D325" s="9"/>
      <c r="E325" s="9"/>
      <c r="F325" s="9"/>
      <c r="G325" s="9"/>
      <c r="H325" s="9" t="s">
        <v>24</v>
      </c>
      <c r="I325" s="22" t="s">
        <v>25</v>
      </c>
      <c r="J325" s="22" t="s">
        <v>25</v>
      </c>
    </row>
    <row r="326" ht="13.5" customHeight="1">
      <c r="A326" s="23" t="s">
        <v>216</v>
      </c>
      <c r="B326" s="10" t="s">
        <v>217</v>
      </c>
      <c r="C326" s="9" t="s">
        <v>34</v>
      </c>
      <c r="D326" s="9" t="s">
        <v>218</v>
      </c>
      <c r="E326" s="26">
        <v>47.9</v>
      </c>
      <c r="F326" s="26">
        <v>7.91667</v>
      </c>
      <c r="G326" s="32">
        <v>1205.0</v>
      </c>
      <c r="H326" s="9" t="s">
        <v>12</v>
      </c>
      <c r="I326" s="22" t="s">
        <v>25</v>
      </c>
      <c r="J326" s="22" t="s">
        <v>25</v>
      </c>
    </row>
    <row r="327" ht="13.5" customHeight="1">
      <c r="A327" s="9"/>
      <c r="B327" s="9"/>
      <c r="C327" s="9"/>
      <c r="D327" s="9"/>
      <c r="E327" s="9"/>
      <c r="F327" s="9"/>
      <c r="G327" s="9"/>
      <c r="H327" s="9" t="s">
        <v>20</v>
      </c>
      <c r="I327" s="22" t="s">
        <v>25</v>
      </c>
      <c r="J327" s="22" t="s">
        <v>25</v>
      </c>
    </row>
    <row r="328" ht="13.5" customHeight="1">
      <c r="A328" s="9"/>
      <c r="B328" s="9"/>
      <c r="C328" s="9"/>
      <c r="D328" s="9"/>
      <c r="E328" s="9"/>
      <c r="F328" s="9"/>
      <c r="G328" s="9"/>
      <c r="H328" s="9" t="s">
        <v>21</v>
      </c>
      <c r="I328" s="22" t="s">
        <v>25</v>
      </c>
      <c r="J328" s="22" t="s">
        <v>25</v>
      </c>
    </row>
    <row r="329" ht="13.5" customHeight="1">
      <c r="A329" s="9"/>
      <c r="B329" s="9"/>
      <c r="C329" s="9"/>
      <c r="D329" s="9"/>
      <c r="E329" s="9"/>
      <c r="F329" s="9"/>
      <c r="G329" s="9"/>
      <c r="H329" s="9" t="s">
        <v>22</v>
      </c>
      <c r="I329" s="9">
        <v>2009.0</v>
      </c>
      <c r="J329" s="9">
        <v>2014.0</v>
      </c>
    </row>
    <row r="330" ht="13.5" customHeight="1">
      <c r="A330" s="9"/>
      <c r="B330" s="9"/>
      <c r="C330" s="9"/>
      <c r="D330" s="9"/>
      <c r="E330" s="9"/>
      <c r="F330" s="9"/>
      <c r="G330" s="9"/>
      <c r="H330" s="9" t="s">
        <v>23</v>
      </c>
      <c r="I330" s="22" t="s">
        <v>25</v>
      </c>
      <c r="J330" s="22" t="s">
        <v>25</v>
      </c>
    </row>
    <row r="331" ht="13.5" customHeight="1">
      <c r="A331" s="9"/>
      <c r="B331" s="9"/>
      <c r="C331" s="9"/>
      <c r="D331" s="9"/>
      <c r="E331" s="9"/>
      <c r="F331" s="9"/>
      <c r="G331" s="9"/>
      <c r="H331" s="9" t="s">
        <v>24</v>
      </c>
      <c r="I331" s="22" t="s">
        <v>25</v>
      </c>
      <c r="J331" s="22" t="s">
        <v>25</v>
      </c>
    </row>
    <row r="332" ht="13.5" customHeight="1">
      <c r="A332" s="23" t="s">
        <v>219</v>
      </c>
      <c r="B332" s="10" t="s">
        <v>220</v>
      </c>
      <c r="C332" s="9" t="s">
        <v>34</v>
      </c>
      <c r="D332" s="9" t="s">
        <v>221</v>
      </c>
      <c r="E332" s="9">
        <v>47.4165</v>
      </c>
      <c r="F332" s="9">
        <v>10.97964</v>
      </c>
      <c r="G332" s="9"/>
      <c r="H332" s="9" t="s">
        <v>12</v>
      </c>
      <c r="I332" s="22" t="s">
        <v>25</v>
      </c>
      <c r="J332" s="22" t="s">
        <v>25</v>
      </c>
    </row>
    <row r="333" ht="13.5" customHeight="1">
      <c r="A333" s="9"/>
      <c r="B333" s="9"/>
      <c r="C333" s="9"/>
      <c r="D333" s="9"/>
      <c r="E333" s="9"/>
      <c r="F333" s="9"/>
      <c r="G333" s="9"/>
      <c r="H333" s="9" t="s">
        <v>20</v>
      </c>
      <c r="I333" s="22" t="s">
        <v>25</v>
      </c>
      <c r="J333" s="22" t="s">
        <v>25</v>
      </c>
    </row>
    <row r="334" ht="13.5" customHeight="1">
      <c r="A334" s="9"/>
      <c r="B334" s="9"/>
      <c r="C334" s="9"/>
      <c r="D334" s="9"/>
      <c r="E334" s="9"/>
      <c r="F334" s="9"/>
      <c r="G334" s="9"/>
      <c r="H334" s="9" t="s">
        <v>21</v>
      </c>
      <c r="I334" s="22" t="s">
        <v>25</v>
      </c>
      <c r="J334" s="22" t="s">
        <v>25</v>
      </c>
    </row>
    <row r="335" ht="13.5" customHeight="1">
      <c r="A335" s="9"/>
      <c r="B335" s="9"/>
      <c r="C335" s="9"/>
      <c r="D335" s="9"/>
      <c r="E335" s="9"/>
      <c r="F335" s="9"/>
      <c r="G335" s="9"/>
      <c r="H335" s="9" t="s">
        <v>22</v>
      </c>
      <c r="I335" s="9">
        <v>2009.0</v>
      </c>
      <c r="J335" s="9">
        <v>2014.0</v>
      </c>
    </row>
    <row r="336" ht="13.5" customHeight="1">
      <c r="A336" s="9"/>
      <c r="B336" s="9"/>
      <c r="C336" s="9"/>
      <c r="D336" s="9"/>
      <c r="E336" s="9"/>
      <c r="F336" s="9"/>
      <c r="G336" s="9"/>
      <c r="H336" s="9" t="s">
        <v>23</v>
      </c>
      <c r="I336" s="22" t="s">
        <v>25</v>
      </c>
      <c r="J336" s="22" t="s">
        <v>25</v>
      </c>
    </row>
    <row r="337" ht="13.5" customHeight="1">
      <c r="A337" s="9"/>
      <c r="B337" s="9"/>
      <c r="C337" s="9"/>
      <c r="D337" s="9"/>
      <c r="E337" s="9"/>
      <c r="F337" s="9"/>
      <c r="G337" s="9"/>
      <c r="H337" s="9" t="s">
        <v>24</v>
      </c>
      <c r="I337" s="22" t="s">
        <v>25</v>
      </c>
      <c r="J337" s="22" t="s">
        <v>25</v>
      </c>
    </row>
    <row r="338" ht="13.5" customHeight="1">
      <c r="A338" s="9" t="s">
        <v>222</v>
      </c>
      <c r="B338" s="23" t="s">
        <v>223</v>
      </c>
      <c r="C338" s="9" t="s">
        <v>224</v>
      </c>
      <c r="D338" s="9" t="s">
        <v>225</v>
      </c>
      <c r="E338" s="9">
        <v>32.558383</v>
      </c>
      <c r="F338" s="9">
        <v>116.78195</v>
      </c>
      <c r="G338" s="9"/>
      <c r="H338" s="9" t="s">
        <v>12</v>
      </c>
      <c r="I338" s="9">
        <v>2009.0</v>
      </c>
      <c r="J338" s="9">
        <v>2009.0</v>
      </c>
    </row>
    <row r="339" ht="13.5" customHeight="1">
      <c r="A339" s="9"/>
      <c r="B339" s="9"/>
      <c r="C339" s="9"/>
      <c r="D339" s="9"/>
      <c r="E339" s="9"/>
      <c r="F339" s="9"/>
      <c r="G339" s="9"/>
      <c r="H339" s="9" t="s">
        <v>22</v>
      </c>
      <c r="I339" s="9">
        <v>2009.0</v>
      </c>
      <c r="J339" s="9">
        <v>2009.0</v>
      </c>
    </row>
    <row r="340" ht="13.5" customHeight="1">
      <c r="A340" s="9"/>
      <c r="B340" s="9"/>
      <c r="C340" s="9"/>
      <c r="D340" s="9"/>
      <c r="E340" s="9"/>
      <c r="F340" s="9"/>
      <c r="G340" s="9"/>
      <c r="H340" s="9" t="s">
        <v>20</v>
      </c>
      <c r="I340" s="9">
        <v>2009.0</v>
      </c>
      <c r="J340" s="9">
        <v>2009.0</v>
      </c>
    </row>
    <row r="341" ht="13.5" customHeight="1">
      <c r="A341" s="9"/>
      <c r="B341" s="9"/>
      <c r="C341" s="9"/>
      <c r="D341" s="9"/>
      <c r="E341" s="9"/>
      <c r="F341" s="9"/>
      <c r="G341" s="9"/>
      <c r="H341" s="9" t="s">
        <v>24</v>
      </c>
      <c r="I341" s="9">
        <v>2009.0</v>
      </c>
      <c r="J341" s="9">
        <v>2009.0</v>
      </c>
    </row>
    <row r="342" ht="13.5" customHeight="1">
      <c r="A342" s="9"/>
      <c r="B342" s="9"/>
      <c r="C342" s="9"/>
      <c r="D342" s="9"/>
      <c r="E342" s="9"/>
      <c r="F342" s="9"/>
      <c r="G342" s="9"/>
      <c r="H342" s="9" t="s">
        <v>21</v>
      </c>
      <c r="I342" s="9">
        <v>2009.0</v>
      </c>
      <c r="J342" s="9">
        <v>2009.0</v>
      </c>
    </row>
    <row r="343" ht="13.5" customHeight="1">
      <c r="A343" s="9"/>
      <c r="B343" s="9"/>
      <c r="C343" s="9"/>
      <c r="D343" s="9"/>
      <c r="E343" s="9"/>
      <c r="F343" s="9"/>
      <c r="G343" s="9"/>
      <c r="H343" s="9" t="s">
        <v>23</v>
      </c>
      <c r="I343" s="9">
        <v>2009.0</v>
      </c>
      <c r="J343" s="9">
        <v>2009.0</v>
      </c>
    </row>
    <row r="344" ht="13.5" customHeight="1">
      <c r="A344" s="9"/>
      <c r="B344" s="10" t="s">
        <v>226</v>
      </c>
      <c r="C344" s="9" t="s">
        <v>208</v>
      </c>
      <c r="D344" s="9" t="s">
        <v>227</v>
      </c>
      <c r="E344" s="26">
        <v>48.70861</v>
      </c>
      <c r="F344" s="26">
        <v>2.15889</v>
      </c>
      <c r="G344" s="17"/>
      <c r="H344" s="9" t="s">
        <v>12</v>
      </c>
      <c r="I344" s="9">
        <v>2012.0</v>
      </c>
      <c r="J344" s="9">
        <v>2012.0</v>
      </c>
    </row>
    <row r="345" ht="13.5" customHeight="1">
      <c r="A345" s="9"/>
      <c r="B345" s="9"/>
      <c r="C345" s="9"/>
      <c r="D345" s="9"/>
      <c r="E345" s="9"/>
      <c r="F345" s="9"/>
      <c r="G345" s="9"/>
      <c r="H345" s="9" t="s">
        <v>20</v>
      </c>
      <c r="I345" s="22" t="s">
        <v>25</v>
      </c>
      <c r="J345" s="22" t="s">
        <v>25</v>
      </c>
    </row>
    <row r="346" ht="13.5" customHeight="1">
      <c r="A346" s="9"/>
      <c r="B346" s="9"/>
      <c r="C346" s="9"/>
      <c r="D346" s="9"/>
      <c r="E346" s="9"/>
      <c r="F346" s="9"/>
      <c r="G346" s="9"/>
      <c r="H346" s="9" t="s">
        <v>21</v>
      </c>
      <c r="I346" s="9">
        <v>2012.0</v>
      </c>
      <c r="J346" s="9">
        <v>2012.0</v>
      </c>
    </row>
    <row r="347" ht="13.5" customHeight="1">
      <c r="A347" s="9"/>
      <c r="B347" s="9"/>
      <c r="C347" s="9"/>
      <c r="D347" s="9"/>
      <c r="E347" s="9"/>
      <c r="F347" s="9"/>
      <c r="G347" s="9"/>
      <c r="H347" s="9" t="s">
        <v>22</v>
      </c>
      <c r="I347" s="22" t="s">
        <v>25</v>
      </c>
      <c r="J347" s="22" t="s">
        <v>25</v>
      </c>
    </row>
    <row r="348" ht="13.5" customHeight="1">
      <c r="A348" s="9"/>
      <c r="B348" s="9"/>
      <c r="C348" s="9"/>
      <c r="D348" s="9"/>
      <c r="E348" s="9"/>
      <c r="F348" s="9"/>
      <c r="G348" s="9"/>
      <c r="H348" s="9" t="s">
        <v>23</v>
      </c>
      <c r="I348" s="22" t="s">
        <v>25</v>
      </c>
      <c r="J348" s="22" t="s">
        <v>25</v>
      </c>
    </row>
    <row r="349" ht="13.5" customHeight="1">
      <c r="A349" s="9"/>
      <c r="B349" s="9"/>
      <c r="C349" s="9"/>
      <c r="D349" s="9"/>
      <c r="E349" s="9"/>
      <c r="F349" s="9"/>
      <c r="G349" s="9"/>
      <c r="H349" s="9" t="s">
        <v>24</v>
      </c>
      <c r="I349" s="22" t="s">
        <v>25</v>
      </c>
      <c r="J349" s="22" t="s">
        <v>25</v>
      </c>
    </row>
    <row r="350" ht="13.5" customHeight="1">
      <c r="A350" s="9" t="s">
        <v>228</v>
      </c>
      <c r="B350" s="10" t="s">
        <v>229</v>
      </c>
      <c r="C350" s="9" t="s">
        <v>190</v>
      </c>
      <c r="D350" s="9" t="s">
        <v>230</v>
      </c>
      <c r="E350" s="26">
        <v>-89.99695</v>
      </c>
      <c r="F350" s="26">
        <v>-24.8</v>
      </c>
      <c r="G350" s="17">
        <v>2841.0</v>
      </c>
      <c r="H350" s="9" t="s">
        <v>12</v>
      </c>
      <c r="I350" s="9">
        <v>1974.0</v>
      </c>
      <c r="J350" s="9">
        <v>2014.0</v>
      </c>
    </row>
    <row r="351" ht="13.5" customHeight="1">
      <c r="A351" s="9"/>
      <c r="B351" s="9"/>
      <c r="C351" s="9"/>
      <c r="D351" s="9"/>
      <c r="E351" s="9"/>
      <c r="F351" s="9"/>
      <c r="G351" s="9"/>
      <c r="H351" s="9" t="s">
        <v>20</v>
      </c>
      <c r="I351" s="9">
        <v>2002.0</v>
      </c>
      <c r="J351" s="9">
        <v>2014.0</v>
      </c>
    </row>
    <row r="352" ht="13.5" customHeight="1">
      <c r="A352" s="9"/>
      <c r="B352" s="9"/>
      <c r="C352" s="9"/>
      <c r="D352" s="9"/>
      <c r="E352" s="9"/>
      <c r="F352" s="9"/>
      <c r="G352" s="9"/>
      <c r="H352" s="9" t="s">
        <v>21</v>
      </c>
      <c r="I352" s="9">
        <v>1974.0</v>
      </c>
      <c r="J352" s="9">
        <v>2014.0</v>
      </c>
    </row>
    <row r="353" ht="13.5" customHeight="1">
      <c r="A353" s="9"/>
      <c r="B353" s="9"/>
      <c r="C353" s="9"/>
      <c r="D353" s="9"/>
      <c r="E353" s="9"/>
      <c r="F353" s="9"/>
      <c r="G353" s="9"/>
      <c r="H353" s="9" t="s">
        <v>22</v>
      </c>
      <c r="I353" s="22" t="s">
        <v>25</v>
      </c>
      <c r="J353" s="22" t="s">
        <v>25</v>
      </c>
    </row>
    <row r="354" ht="13.5" customHeight="1">
      <c r="A354" s="9"/>
      <c r="B354" s="9"/>
      <c r="C354" s="9"/>
      <c r="D354" s="9"/>
      <c r="E354" s="9"/>
      <c r="F354" s="9"/>
      <c r="G354" s="9"/>
      <c r="H354" s="9" t="s">
        <v>23</v>
      </c>
      <c r="I354" s="22" t="s">
        <v>25</v>
      </c>
      <c r="J354" s="22" t="s">
        <v>25</v>
      </c>
    </row>
    <row r="355" ht="13.5" customHeight="1">
      <c r="A355" s="9"/>
      <c r="B355" s="9"/>
      <c r="C355" s="9"/>
      <c r="D355" s="9"/>
      <c r="E355" s="9"/>
      <c r="F355" s="9"/>
      <c r="G355" s="9"/>
      <c r="H355" s="9" t="s">
        <v>24</v>
      </c>
      <c r="I355" s="22" t="s">
        <v>25</v>
      </c>
      <c r="J355" s="22" t="s">
        <v>25</v>
      </c>
    </row>
    <row r="356" ht="13.5" customHeight="1">
      <c r="A356" s="9" t="s">
        <v>231</v>
      </c>
      <c r="B356" s="10" t="s">
        <v>232</v>
      </c>
      <c r="C356" s="9" t="s">
        <v>38</v>
      </c>
      <c r="D356" s="9" t="s">
        <v>233</v>
      </c>
      <c r="E356" s="26">
        <v>36.6</v>
      </c>
      <c r="F356" s="26">
        <v>-97.5</v>
      </c>
      <c r="G356" s="17">
        <v>318.0</v>
      </c>
      <c r="H356" s="9" t="s">
        <v>12</v>
      </c>
      <c r="I356" s="9">
        <v>1997.0</v>
      </c>
      <c r="J356" s="9">
        <v>2013.0</v>
      </c>
    </row>
    <row r="357" ht="13.5" customHeight="1">
      <c r="A357" s="9"/>
      <c r="B357" s="9"/>
      <c r="C357" s="9"/>
      <c r="D357" s="9"/>
      <c r="E357" s="9"/>
      <c r="F357" s="9"/>
      <c r="G357" s="9"/>
      <c r="H357" s="9" t="s">
        <v>20</v>
      </c>
      <c r="I357" s="9">
        <v>1997.0</v>
      </c>
      <c r="J357" s="9">
        <v>2013.0</v>
      </c>
    </row>
    <row r="358" ht="13.5" customHeight="1">
      <c r="A358" s="9"/>
      <c r="B358" s="9"/>
      <c r="C358" s="9"/>
      <c r="D358" s="9"/>
      <c r="E358" s="9"/>
      <c r="F358" s="9"/>
      <c r="G358" s="9"/>
      <c r="H358" s="9" t="s">
        <v>21</v>
      </c>
      <c r="I358" s="9">
        <v>1997.0</v>
      </c>
      <c r="J358" s="9">
        <v>2013.0</v>
      </c>
    </row>
    <row r="359" ht="13.5" customHeight="1">
      <c r="A359" s="9"/>
      <c r="B359" s="9"/>
      <c r="C359" s="9"/>
      <c r="D359" s="9"/>
      <c r="E359" s="9"/>
      <c r="F359" s="9"/>
      <c r="G359" s="9"/>
      <c r="H359" s="9" t="s">
        <v>22</v>
      </c>
      <c r="I359" s="9">
        <v>1997.0</v>
      </c>
      <c r="J359" s="9">
        <v>2014.0</v>
      </c>
    </row>
    <row r="360" ht="13.5" customHeight="1">
      <c r="A360" s="9"/>
      <c r="B360" s="9"/>
      <c r="C360" s="9"/>
      <c r="D360" s="9"/>
      <c r="E360" s="9"/>
      <c r="F360" s="9"/>
      <c r="G360" s="9"/>
      <c r="H360" s="9" t="s">
        <v>23</v>
      </c>
      <c r="I360" s="9">
        <v>2005.0</v>
      </c>
      <c r="J360" s="9">
        <v>2014.0</v>
      </c>
    </row>
    <row r="361" ht="13.5" customHeight="1">
      <c r="A361" s="9"/>
      <c r="B361" s="9"/>
      <c r="C361" s="9"/>
      <c r="D361" s="9"/>
      <c r="E361" s="9"/>
      <c r="F361" s="9"/>
      <c r="G361" s="9"/>
      <c r="H361" s="9" t="s">
        <v>24</v>
      </c>
      <c r="I361" s="9">
        <v>1998.0</v>
      </c>
      <c r="J361" s="9">
        <v>2003.0</v>
      </c>
    </row>
    <row r="362" ht="13.5" customHeight="1">
      <c r="A362" s="9" t="s">
        <v>234</v>
      </c>
      <c r="B362" s="23" t="s">
        <v>235</v>
      </c>
      <c r="C362" s="9" t="s">
        <v>38</v>
      </c>
      <c r="D362" s="9" t="s">
        <v>236</v>
      </c>
      <c r="E362" s="26">
        <v>40.455</v>
      </c>
      <c r="F362" s="26">
        <v>-106.744</v>
      </c>
      <c r="G362" s="17">
        <v>3220.0</v>
      </c>
      <c r="H362" s="9" t="s">
        <v>12</v>
      </c>
      <c r="I362" s="9">
        <v>2011.0</v>
      </c>
      <c r="J362" s="9">
        <v>2013.0</v>
      </c>
    </row>
    <row r="363" ht="13.5" customHeight="1">
      <c r="A363" s="9"/>
      <c r="B363" s="9"/>
      <c r="C363" s="9"/>
      <c r="D363" s="9"/>
      <c r="E363" s="9"/>
      <c r="F363" s="9"/>
      <c r="G363" s="9"/>
      <c r="H363" s="9" t="s">
        <v>20</v>
      </c>
      <c r="I363" s="9">
        <v>2011.0</v>
      </c>
      <c r="J363" s="9">
        <v>2013.0</v>
      </c>
    </row>
    <row r="364" ht="13.5" customHeight="1">
      <c r="A364" s="9"/>
      <c r="B364" s="9"/>
      <c r="C364" s="9"/>
      <c r="D364" s="9"/>
      <c r="E364" s="9"/>
      <c r="F364" s="9"/>
      <c r="G364" s="9"/>
      <c r="H364" s="9" t="s">
        <v>21</v>
      </c>
      <c r="I364" s="9">
        <v>2011.0</v>
      </c>
      <c r="J364" s="9">
        <v>2013.0</v>
      </c>
    </row>
    <row r="365" ht="13.5" customHeight="1">
      <c r="A365" s="9"/>
      <c r="B365" s="9"/>
      <c r="C365" s="9"/>
      <c r="D365" s="9"/>
      <c r="E365" s="9"/>
      <c r="F365" s="9"/>
      <c r="G365" s="9"/>
      <c r="H365" s="9" t="s">
        <v>22</v>
      </c>
      <c r="I365" s="9">
        <v>2011.0</v>
      </c>
      <c r="J365" s="9">
        <v>2013.0</v>
      </c>
    </row>
    <row r="366" ht="13.5" customHeight="1">
      <c r="A366" s="9"/>
      <c r="B366" s="9"/>
      <c r="C366" s="9"/>
      <c r="D366" s="9"/>
      <c r="E366" s="9"/>
      <c r="F366" s="9"/>
      <c r="G366" s="9"/>
      <c r="H366" s="9" t="s">
        <v>23</v>
      </c>
      <c r="I366" s="9">
        <v>2011.0</v>
      </c>
      <c r="J366" s="9">
        <v>2013.0</v>
      </c>
    </row>
    <row r="367" ht="13.5" customHeight="1">
      <c r="A367" s="9"/>
      <c r="B367" s="9"/>
      <c r="C367" s="9"/>
      <c r="D367" s="9"/>
      <c r="E367" s="9"/>
      <c r="F367" s="9"/>
      <c r="G367" s="9"/>
      <c r="H367" s="9" t="s">
        <v>24</v>
      </c>
      <c r="I367" s="22" t="s">
        <v>25</v>
      </c>
      <c r="J367" s="22" t="s">
        <v>25</v>
      </c>
    </row>
    <row r="368" ht="13.5" customHeight="1">
      <c r="A368" s="9" t="s">
        <v>237</v>
      </c>
      <c r="B368" s="10" t="s">
        <v>238</v>
      </c>
      <c r="C368" s="9" t="s">
        <v>239</v>
      </c>
      <c r="D368" s="9" t="s">
        <v>240</v>
      </c>
      <c r="E368" s="26">
        <v>72.58</v>
      </c>
      <c r="F368" s="26">
        <v>-38.48</v>
      </c>
      <c r="G368" s="17">
        <v>3238.0</v>
      </c>
      <c r="H368" s="9" t="s">
        <v>12</v>
      </c>
      <c r="I368" s="9">
        <v>2011.0</v>
      </c>
      <c r="J368" s="9">
        <v>2013.0</v>
      </c>
    </row>
    <row r="369" ht="13.5" customHeight="1">
      <c r="A369" s="9"/>
      <c r="B369" s="9"/>
      <c r="C369" s="9"/>
      <c r="D369" s="9"/>
      <c r="E369" s="9"/>
      <c r="F369" s="9"/>
      <c r="G369" s="9"/>
      <c r="H369" s="9" t="s">
        <v>20</v>
      </c>
      <c r="I369" s="9">
        <v>2011.0</v>
      </c>
      <c r="J369" s="9">
        <v>2013.0</v>
      </c>
    </row>
    <row r="370" ht="13.5" customHeight="1">
      <c r="A370" s="9"/>
      <c r="B370" s="9"/>
      <c r="C370" s="9"/>
      <c r="D370" s="9"/>
      <c r="E370" s="9"/>
      <c r="F370" s="9"/>
      <c r="G370" s="9"/>
      <c r="H370" s="9" t="s">
        <v>21</v>
      </c>
      <c r="I370" s="9">
        <v>2011.0</v>
      </c>
      <c r="J370" s="9">
        <v>2013.0</v>
      </c>
    </row>
    <row r="371" ht="13.5" customHeight="1">
      <c r="A371" s="9"/>
      <c r="B371" s="9"/>
      <c r="C371" s="9"/>
      <c r="D371" s="9"/>
      <c r="E371" s="9"/>
      <c r="F371" s="9"/>
      <c r="G371" s="9"/>
      <c r="H371" s="9" t="s">
        <v>22</v>
      </c>
      <c r="I371" s="9">
        <v>2011.0</v>
      </c>
      <c r="J371" s="9">
        <v>2014.0</v>
      </c>
    </row>
    <row r="372" ht="13.5" customHeight="1">
      <c r="A372" s="9"/>
      <c r="B372" s="9"/>
      <c r="C372" s="9"/>
      <c r="D372" s="9"/>
      <c r="E372" s="9"/>
      <c r="F372" s="9"/>
      <c r="G372" s="9"/>
      <c r="H372" s="9" t="s">
        <v>23</v>
      </c>
      <c r="I372" s="22" t="s">
        <v>25</v>
      </c>
      <c r="J372" s="22" t="s">
        <v>25</v>
      </c>
    </row>
    <row r="373" ht="13.5" customHeight="1">
      <c r="A373" s="9"/>
      <c r="B373" s="9"/>
      <c r="C373" s="9"/>
      <c r="D373" s="9"/>
      <c r="E373" s="9"/>
      <c r="F373" s="9"/>
      <c r="G373" s="9"/>
      <c r="H373" s="9" t="s">
        <v>24</v>
      </c>
      <c r="I373" s="22" t="s">
        <v>25</v>
      </c>
      <c r="J373" s="22" t="s">
        <v>25</v>
      </c>
    </row>
    <row r="374" ht="13.5" customHeight="1">
      <c r="A374" s="23" t="s">
        <v>241</v>
      </c>
      <c r="B374" s="10" t="s">
        <v>242</v>
      </c>
      <c r="C374" s="23" t="s">
        <v>243</v>
      </c>
      <c r="D374" s="23" t="s">
        <v>244</v>
      </c>
      <c r="E374" s="32">
        <v>71.586166</v>
      </c>
      <c r="F374" s="32">
        <v>128.918823</v>
      </c>
      <c r="G374" s="32">
        <v>8.0</v>
      </c>
      <c r="H374" s="9" t="s">
        <v>12</v>
      </c>
      <c r="I374" s="23" t="s">
        <v>32</v>
      </c>
      <c r="J374" s="9"/>
    </row>
    <row r="375" ht="13.5" customHeight="1">
      <c r="A375" s="9"/>
      <c r="B375" s="10"/>
      <c r="C375" s="9"/>
      <c r="D375" s="9"/>
      <c r="E375" s="17"/>
      <c r="F375" s="17"/>
      <c r="G375" s="17"/>
      <c r="H375" s="9" t="s">
        <v>20</v>
      </c>
      <c r="I375" s="23" t="s">
        <v>32</v>
      </c>
      <c r="J375" s="9"/>
    </row>
    <row r="376" ht="13.5" customHeight="1">
      <c r="A376" s="9"/>
      <c r="B376" s="10"/>
      <c r="C376" s="9"/>
      <c r="D376" s="9"/>
      <c r="E376" s="17"/>
      <c r="F376" s="17"/>
      <c r="G376" s="17"/>
      <c r="H376" s="9" t="s">
        <v>21</v>
      </c>
      <c r="I376" s="23" t="s">
        <v>32</v>
      </c>
      <c r="J376" s="9"/>
    </row>
    <row r="377" ht="13.5" customHeight="1">
      <c r="A377" s="9"/>
      <c r="B377" s="10"/>
      <c r="C377" s="9"/>
      <c r="D377" s="9"/>
      <c r="E377" s="17"/>
      <c r="F377" s="17"/>
      <c r="G377" s="17"/>
      <c r="H377" s="9" t="s">
        <v>22</v>
      </c>
      <c r="I377" s="23" t="s">
        <v>32</v>
      </c>
      <c r="J377" s="9"/>
    </row>
    <row r="378" ht="13.5" customHeight="1">
      <c r="A378" s="9"/>
      <c r="B378" s="10"/>
      <c r="C378" s="9"/>
      <c r="D378" s="9"/>
      <c r="E378" s="17"/>
      <c r="F378" s="17"/>
      <c r="G378" s="17"/>
      <c r="H378" s="9" t="s">
        <v>23</v>
      </c>
      <c r="I378" s="23" t="s">
        <v>32</v>
      </c>
      <c r="J378" s="9"/>
    </row>
    <row r="379" ht="13.5" customHeight="1">
      <c r="A379" s="9"/>
      <c r="B379" s="10"/>
      <c r="C379" s="9"/>
      <c r="D379" s="9"/>
      <c r="E379" s="17"/>
      <c r="F379" s="17"/>
      <c r="G379" s="17"/>
      <c r="H379" s="9" t="s">
        <v>24</v>
      </c>
      <c r="I379" s="23" t="s">
        <v>32</v>
      </c>
      <c r="J379" s="9"/>
    </row>
    <row r="380" ht="13.5" customHeight="1">
      <c r="A380" s="9" t="s">
        <v>245</v>
      </c>
      <c r="B380" s="10" t="s">
        <v>246</v>
      </c>
      <c r="C380" s="9" t="s">
        <v>38</v>
      </c>
      <c r="D380" s="9" t="s">
        <v>247</v>
      </c>
      <c r="E380" s="26">
        <v>41.0541</v>
      </c>
      <c r="F380" s="26">
        <v>-124.151</v>
      </c>
      <c r="G380" s="17">
        <v>107.0</v>
      </c>
      <c r="H380" s="9" t="s">
        <v>12</v>
      </c>
      <c r="I380" s="9">
        <v>2002.0</v>
      </c>
      <c r="J380" s="9">
        <v>2014.0</v>
      </c>
    </row>
    <row r="381" ht="13.5" customHeight="1">
      <c r="A381" s="9"/>
      <c r="B381" s="9"/>
      <c r="C381" s="9"/>
      <c r="D381" s="9"/>
      <c r="E381" s="9"/>
      <c r="F381" s="9"/>
      <c r="G381" s="9"/>
      <c r="H381" s="9" t="s">
        <v>20</v>
      </c>
      <c r="I381" s="9">
        <v>2002.0</v>
      </c>
      <c r="J381" s="9">
        <v>2014.0</v>
      </c>
    </row>
    <row r="382" ht="13.5" customHeight="1">
      <c r="A382" s="9"/>
      <c r="B382" s="9"/>
      <c r="C382" s="9"/>
      <c r="D382" s="9"/>
      <c r="E382" s="9"/>
      <c r="F382" s="9"/>
      <c r="G382" s="9"/>
      <c r="H382" s="9" t="s">
        <v>21</v>
      </c>
      <c r="I382" s="9">
        <v>2002.0</v>
      </c>
      <c r="J382" s="9">
        <v>2014.0</v>
      </c>
    </row>
    <row r="383" ht="13.5" customHeight="1">
      <c r="A383" s="9"/>
      <c r="B383" s="9"/>
      <c r="C383" s="9"/>
      <c r="D383" s="9"/>
      <c r="E383" s="9"/>
      <c r="F383" s="9"/>
      <c r="G383" s="9"/>
      <c r="H383" s="9" t="s">
        <v>22</v>
      </c>
      <c r="I383" s="9">
        <v>2002.0</v>
      </c>
      <c r="J383" s="9">
        <v>2014.0</v>
      </c>
    </row>
    <row r="384" ht="13.5" customHeight="1">
      <c r="A384" s="9"/>
      <c r="B384" s="9"/>
      <c r="C384" s="9"/>
      <c r="D384" s="9"/>
      <c r="E384" s="9"/>
      <c r="F384" s="9"/>
      <c r="G384" s="9"/>
      <c r="H384" s="9" t="s">
        <v>23</v>
      </c>
      <c r="I384" s="9">
        <v>2005.0</v>
      </c>
      <c r="J384" s="9">
        <v>2014.0</v>
      </c>
    </row>
    <row r="385" ht="13.5" customHeight="1">
      <c r="A385" s="9"/>
      <c r="B385" s="9"/>
      <c r="C385" s="9"/>
      <c r="D385" s="9"/>
      <c r="E385" s="9"/>
      <c r="F385" s="9"/>
      <c r="G385" s="9"/>
      <c r="H385" s="9" t="s">
        <v>24</v>
      </c>
      <c r="I385" s="9">
        <v>2003.0</v>
      </c>
      <c r="J385" s="9">
        <v>2006.0</v>
      </c>
    </row>
    <row r="386" ht="13.5" customHeight="1">
      <c r="A386" s="23" t="s">
        <v>248</v>
      </c>
      <c r="B386" s="10" t="s">
        <v>249</v>
      </c>
      <c r="C386" s="9" t="s">
        <v>190</v>
      </c>
      <c r="D386" s="9" t="s">
        <v>250</v>
      </c>
      <c r="E386" s="26">
        <v>-72.0117</v>
      </c>
      <c r="F386" s="26">
        <v>2.5351</v>
      </c>
      <c r="G386" s="17"/>
      <c r="H386" s="9" t="s">
        <v>12</v>
      </c>
      <c r="I386" s="9">
        <v>2014.0</v>
      </c>
      <c r="J386" s="9">
        <v>2014.0</v>
      </c>
    </row>
    <row r="387" ht="13.5" customHeight="1">
      <c r="A387" s="9"/>
      <c r="B387" s="9"/>
      <c r="C387" s="9"/>
      <c r="D387" s="9"/>
      <c r="E387" s="9"/>
      <c r="F387" s="9"/>
      <c r="G387" s="9"/>
      <c r="H387" s="9" t="s">
        <v>20</v>
      </c>
      <c r="I387" s="9">
        <v>2014.0</v>
      </c>
      <c r="J387" s="9">
        <v>2014.0</v>
      </c>
    </row>
    <row r="388" ht="13.5" customHeight="1">
      <c r="A388" s="9"/>
      <c r="B388" s="9"/>
      <c r="C388" s="9"/>
      <c r="D388" s="9"/>
      <c r="E388" s="9"/>
      <c r="F388" s="9"/>
      <c r="G388" s="9"/>
      <c r="H388" s="9" t="s">
        <v>21</v>
      </c>
      <c r="I388" s="9">
        <v>2014.0</v>
      </c>
      <c r="J388" s="9">
        <v>2014.0</v>
      </c>
    </row>
    <row r="389" ht="13.5" customHeight="1">
      <c r="A389" s="9"/>
      <c r="B389" s="9"/>
      <c r="C389" s="9"/>
      <c r="D389" s="9"/>
      <c r="E389" s="9"/>
      <c r="F389" s="9"/>
      <c r="G389" s="9"/>
      <c r="H389" s="9" t="s">
        <v>22</v>
      </c>
      <c r="I389" s="9">
        <v>2014.0</v>
      </c>
      <c r="J389" s="9">
        <v>2014.0</v>
      </c>
    </row>
    <row r="390" ht="13.5" customHeight="1">
      <c r="A390" s="9"/>
      <c r="B390" s="9"/>
      <c r="C390" s="9"/>
      <c r="D390" s="9"/>
      <c r="E390" s="9"/>
      <c r="F390" s="9"/>
      <c r="G390" s="9"/>
      <c r="H390" s="9" t="s">
        <v>23</v>
      </c>
      <c r="I390" s="9">
        <v>2014.0</v>
      </c>
      <c r="J390" s="9">
        <v>2014.0</v>
      </c>
    </row>
    <row r="391" ht="13.5" customHeight="1">
      <c r="A391" s="9"/>
      <c r="B391" s="9"/>
      <c r="C391" s="9"/>
      <c r="D391" s="9"/>
      <c r="E391" s="9"/>
      <c r="F391" s="9"/>
      <c r="G391" s="9"/>
      <c r="H391" s="9" t="s">
        <v>24</v>
      </c>
      <c r="I391" s="22" t="s">
        <v>25</v>
      </c>
      <c r="J391" s="22" t="s">
        <v>25</v>
      </c>
    </row>
    <row r="392" ht="13.5" customHeight="1">
      <c r="A392" s="9" t="s">
        <v>251</v>
      </c>
      <c r="B392" s="10" t="s">
        <v>252</v>
      </c>
      <c r="C392" s="9" t="s">
        <v>42</v>
      </c>
      <c r="D392" s="9" t="s">
        <v>253</v>
      </c>
      <c r="E392" s="26">
        <v>56.01667</v>
      </c>
      <c r="F392" s="26">
        <v>13.15</v>
      </c>
      <c r="G392" s="17">
        <v>172.0</v>
      </c>
      <c r="H392" s="9" t="s">
        <v>12</v>
      </c>
      <c r="I392" s="9">
        <v>2008.0</v>
      </c>
      <c r="J392" s="9">
        <v>2011.0</v>
      </c>
    </row>
    <row r="393" ht="13.5" customHeight="1">
      <c r="A393" s="9"/>
      <c r="B393" s="9"/>
      <c r="C393" s="9"/>
      <c r="D393" s="9"/>
      <c r="E393" s="9"/>
      <c r="F393" s="9"/>
      <c r="G393" s="9"/>
      <c r="H393" s="9" t="s">
        <v>20</v>
      </c>
      <c r="I393" s="22" t="s">
        <v>25</v>
      </c>
      <c r="J393" s="22" t="s">
        <v>25</v>
      </c>
    </row>
    <row r="394" ht="13.5" customHeight="1">
      <c r="A394" s="9"/>
      <c r="B394" s="9"/>
      <c r="C394" s="9"/>
      <c r="D394" s="9"/>
      <c r="E394" s="9"/>
      <c r="F394" s="9"/>
      <c r="G394" s="9"/>
      <c r="H394" s="9" t="s">
        <v>21</v>
      </c>
      <c r="I394" s="9">
        <v>2008.0</v>
      </c>
      <c r="J394" s="9">
        <v>2011.0</v>
      </c>
    </row>
    <row r="395" ht="13.5" customHeight="1">
      <c r="A395" s="9"/>
      <c r="B395" s="9"/>
      <c r="C395" s="9"/>
      <c r="D395" s="9"/>
      <c r="E395" s="9"/>
      <c r="F395" s="9"/>
      <c r="G395" s="9"/>
      <c r="H395" s="9" t="s">
        <v>22</v>
      </c>
      <c r="I395" s="9">
        <v>2008.0</v>
      </c>
      <c r="J395" s="9">
        <v>2011.0</v>
      </c>
    </row>
    <row r="396" ht="13.5" customHeight="1">
      <c r="A396" s="9"/>
      <c r="B396" s="9"/>
      <c r="C396" s="9"/>
      <c r="D396" s="9"/>
      <c r="E396" s="9"/>
      <c r="F396" s="9"/>
      <c r="G396" s="9"/>
      <c r="H396" s="9" t="s">
        <v>23</v>
      </c>
      <c r="I396" s="22" t="s">
        <v>25</v>
      </c>
      <c r="J396" s="22" t="s">
        <v>25</v>
      </c>
    </row>
    <row r="397" ht="13.5" customHeight="1">
      <c r="A397" s="9"/>
      <c r="B397" s="9"/>
      <c r="C397" s="9"/>
      <c r="D397" s="9"/>
      <c r="E397" s="9"/>
      <c r="F397" s="9"/>
      <c r="G397" s="9"/>
      <c r="H397" s="9" t="s">
        <v>24</v>
      </c>
      <c r="I397" s="22" t="s">
        <v>25</v>
      </c>
      <c r="J397" s="22" t="s">
        <v>25</v>
      </c>
    </row>
    <row r="398" ht="13.5" customHeight="1">
      <c r="A398" s="9" t="s">
        <v>254</v>
      </c>
      <c r="B398" s="10" t="s">
        <v>255</v>
      </c>
      <c r="C398" s="9" t="s">
        <v>34</v>
      </c>
      <c r="D398" s="9" t="s">
        <v>256</v>
      </c>
      <c r="E398" s="26">
        <v>52.80222</v>
      </c>
      <c r="F398" s="26">
        <v>10.75944</v>
      </c>
      <c r="G398" s="17">
        <v>74.0</v>
      </c>
      <c r="H398" s="9" t="s">
        <v>12</v>
      </c>
      <c r="I398" s="22" t="s">
        <v>25</v>
      </c>
      <c r="J398" s="22" t="s">
        <v>25</v>
      </c>
    </row>
    <row r="399" ht="13.5" customHeight="1">
      <c r="A399" s="9"/>
      <c r="B399" s="9"/>
      <c r="C399" s="9"/>
      <c r="D399" s="9"/>
      <c r="E399" s="9"/>
      <c r="F399" s="9"/>
      <c r="G399" s="9"/>
      <c r="H399" s="9" t="s">
        <v>20</v>
      </c>
      <c r="I399" s="22" t="s">
        <v>25</v>
      </c>
      <c r="J399" s="22" t="s">
        <v>25</v>
      </c>
    </row>
    <row r="400" ht="13.5" customHeight="1">
      <c r="A400" s="9"/>
      <c r="B400" s="9"/>
      <c r="C400" s="9"/>
      <c r="D400" s="9"/>
      <c r="E400" s="9"/>
      <c r="F400" s="9"/>
      <c r="G400" s="9"/>
      <c r="H400" s="9" t="s">
        <v>21</v>
      </c>
      <c r="I400" s="22" t="s">
        <v>25</v>
      </c>
      <c r="J400" s="22" t="s">
        <v>25</v>
      </c>
    </row>
    <row r="401" ht="13.5" customHeight="1">
      <c r="A401" s="9"/>
      <c r="B401" s="9"/>
      <c r="C401" s="9"/>
      <c r="D401" s="9"/>
      <c r="E401" s="9"/>
      <c r="F401" s="9"/>
      <c r="G401" s="9"/>
      <c r="H401" s="9" t="s">
        <v>22</v>
      </c>
      <c r="I401" s="9">
        <v>2011.0</v>
      </c>
      <c r="J401" s="9">
        <v>2014.0</v>
      </c>
    </row>
    <row r="402" ht="13.5" customHeight="1">
      <c r="A402" s="9"/>
      <c r="B402" s="9"/>
      <c r="C402" s="9"/>
      <c r="D402" s="9"/>
      <c r="E402" s="9"/>
      <c r="F402" s="9"/>
      <c r="G402" s="9"/>
      <c r="H402" s="9" t="s">
        <v>23</v>
      </c>
      <c r="I402" s="22" t="s">
        <v>25</v>
      </c>
      <c r="J402" s="22" t="s">
        <v>25</v>
      </c>
    </row>
    <row r="403" ht="13.5" customHeight="1">
      <c r="A403" s="9"/>
      <c r="B403" s="9"/>
      <c r="C403" s="9"/>
      <c r="D403" s="9"/>
      <c r="E403" s="9"/>
      <c r="F403" s="9"/>
      <c r="G403" s="9"/>
      <c r="H403" s="9" t="s">
        <v>24</v>
      </c>
      <c r="I403" s="22" t="s">
        <v>25</v>
      </c>
      <c r="J403" s="22" t="s">
        <v>25</v>
      </c>
    </row>
    <row r="404" ht="13.5" customHeight="1">
      <c r="A404" s="9" t="s">
        <v>257</v>
      </c>
      <c r="B404" s="10" t="s">
        <v>258</v>
      </c>
      <c r="C404" s="9" t="s">
        <v>14</v>
      </c>
      <c r="D404" s="9" t="s">
        <v>259</v>
      </c>
      <c r="E404" s="26">
        <v>50.0593</v>
      </c>
      <c r="F404" s="26">
        <v>-122.9576</v>
      </c>
      <c r="G404" s="17">
        <v>2182.0</v>
      </c>
      <c r="H404" s="9" t="s">
        <v>12</v>
      </c>
      <c r="I404" s="9">
        <v>2008.0</v>
      </c>
      <c r="J404" s="9">
        <v>2011.0</v>
      </c>
    </row>
    <row r="405" ht="13.5" customHeight="1">
      <c r="A405" s="9"/>
      <c r="B405" s="9"/>
      <c r="C405" s="9"/>
      <c r="D405" s="9"/>
      <c r="E405" s="9"/>
      <c r="F405" s="9"/>
      <c r="G405" s="9"/>
      <c r="H405" s="9" t="s">
        <v>20</v>
      </c>
      <c r="I405" s="9">
        <v>2008.0</v>
      </c>
      <c r="J405" s="9">
        <v>2011.0</v>
      </c>
    </row>
    <row r="406" ht="13.5" customHeight="1">
      <c r="A406" s="9"/>
      <c r="B406" s="9"/>
      <c r="C406" s="9"/>
      <c r="D406" s="9"/>
      <c r="E406" s="9"/>
      <c r="F406" s="9"/>
      <c r="G406" s="9"/>
      <c r="H406" s="9" t="s">
        <v>21</v>
      </c>
      <c r="I406" s="9">
        <v>2008.0</v>
      </c>
      <c r="J406" s="9">
        <v>2011.0</v>
      </c>
    </row>
    <row r="407" ht="13.5" customHeight="1">
      <c r="A407" s="9"/>
      <c r="B407" s="9"/>
      <c r="C407" s="9"/>
      <c r="D407" s="9"/>
      <c r="E407" s="9"/>
      <c r="F407" s="9"/>
      <c r="G407" s="9"/>
      <c r="H407" s="9" t="s">
        <v>22</v>
      </c>
      <c r="I407" s="9">
        <v>2008.0</v>
      </c>
      <c r="J407" s="9">
        <v>2011.0</v>
      </c>
    </row>
    <row r="408" ht="13.5" customHeight="1">
      <c r="A408" s="9"/>
      <c r="B408" s="9"/>
      <c r="C408" s="9"/>
      <c r="D408" s="9"/>
      <c r="E408" s="9"/>
      <c r="F408" s="9"/>
      <c r="G408" s="9"/>
      <c r="H408" s="9" t="s">
        <v>23</v>
      </c>
      <c r="I408" s="22" t="s">
        <v>25</v>
      </c>
      <c r="J408" s="22" t="s">
        <v>25</v>
      </c>
    </row>
    <row r="409" ht="13.5" customHeight="1">
      <c r="A409" s="9"/>
      <c r="B409" s="9"/>
      <c r="C409" s="9"/>
      <c r="D409" s="9"/>
      <c r="E409" s="9"/>
      <c r="F409" s="9"/>
      <c r="G409" s="9"/>
      <c r="H409" s="9" t="s">
        <v>24</v>
      </c>
      <c r="I409" s="22" t="s">
        <v>25</v>
      </c>
      <c r="J409" s="22" t="s">
        <v>25</v>
      </c>
    </row>
    <row r="410" ht="13.5" customHeight="1">
      <c r="A410" s="9" t="s">
        <v>260</v>
      </c>
      <c r="B410" s="10" t="s">
        <v>261</v>
      </c>
      <c r="C410" s="9" t="s">
        <v>53</v>
      </c>
      <c r="D410" s="9" t="s">
        <v>262</v>
      </c>
      <c r="E410" s="26">
        <v>78.90669</v>
      </c>
      <c r="F410" s="26">
        <v>11.88934</v>
      </c>
      <c r="G410" s="17">
        <v>475.0</v>
      </c>
      <c r="H410" s="9" t="s">
        <v>12</v>
      </c>
      <c r="I410" s="9">
        <v>2004.0</v>
      </c>
      <c r="J410" s="9">
        <v>2014.0</v>
      </c>
    </row>
    <row r="411" ht="13.5" customHeight="1">
      <c r="A411" s="9"/>
      <c r="B411" s="9"/>
      <c r="C411" s="9"/>
      <c r="D411" s="9"/>
      <c r="E411" s="9"/>
      <c r="F411" s="9"/>
      <c r="G411" s="9"/>
      <c r="H411" s="9" t="s">
        <v>20</v>
      </c>
      <c r="I411" s="9">
        <v>2010.0</v>
      </c>
      <c r="J411" s="9">
        <v>2014.0</v>
      </c>
    </row>
    <row r="412" ht="13.5" customHeight="1">
      <c r="A412" s="9"/>
      <c r="B412" s="9"/>
      <c r="C412" s="9"/>
      <c r="D412" s="9"/>
      <c r="E412" s="9"/>
      <c r="F412" s="9"/>
      <c r="G412" s="9"/>
      <c r="H412" s="9" t="s">
        <v>21</v>
      </c>
      <c r="I412" s="9">
        <v>2004.0</v>
      </c>
      <c r="J412" s="9">
        <v>2014.0</v>
      </c>
    </row>
    <row r="413" ht="13.5" customHeight="1">
      <c r="A413" s="9"/>
      <c r="B413" s="9"/>
      <c r="C413" s="9"/>
      <c r="D413" s="9"/>
      <c r="E413" s="9"/>
      <c r="F413" s="9"/>
      <c r="G413" s="9"/>
      <c r="H413" s="9" t="s">
        <v>22</v>
      </c>
      <c r="I413" s="9">
        <v>2002.0</v>
      </c>
      <c r="J413" s="9">
        <v>2014.0</v>
      </c>
    </row>
    <row r="414" ht="13.5" customHeight="1">
      <c r="A414" s="9"/>
      <c r="B414" s="9"/>
      <c r="C414" s="9"/>
      <c r="D414" s="9"/>
      <c r="E414" s="9"/>
      <c r="F414" s="9"/>
      <c r="G414" s="9"/>
      <c r="H414" s="9" t="s">
        <v>23</v>
      </c>
      <c r="I414" s="22" t="s">
        <v>25</v>
      </c>
      <c r="J414" s="22" t="s">
        <v>25</v>
      </c>
    </row>
    <row r="415" ht="13.5" customHeight="1">
      <c r="A415" s="9"/>
      <c r="B415" s="9"/>
      <c r="C415" s="9"/>
      <c r="D415" s="9"/>
      <c r="E415" s="9"/>
      <c r="F415" s="9"/>
      <c r="G415" s="9"/>
      <c r="H415" s="9" t="s">
        <v>24</v>
      </c>
      <c r="I415" s="9">
        <v>2008.0</v>
      </c>
      <c r="J415" s="9">
        <v>2008.0</v>
      </c>
    </row>
    <row r="416" ht="13.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</row>
    <row r="417" ht="13.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</row>
    <row r="418" ht="13.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</row>
    <row r="419" ht="13.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</row>
    <row r="420" ht="13.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</row>
    <row r="421" ht="13.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</row>
    <row r="422" ht="13.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</row>
    <row r="423" ht="13.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</row>
    <row r="424" ht="13.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19.71"/>
    <col customWidth="1" min="2" max="2" width="11.43"/>
    <col customWidth="1" min="3" max="5" width="10.71"/>
    <col customWidth="1" min="6" max="6" width="11.43"/>
    <col customWidth="1" min="7" max="18" width="12.71"/>
  </cols>
  <sheetData>
    <row r="1" ht="34.5" customHeight="1">
      <c r="A1" s="1"/>
      <c r="B1" s="5"/>
      <c r="C1" s="5"/>
      <c r="D1" s="5"/>
      <c r="E1" s="5"/>
      <c r="F1" s="5"/>
      <c r="G1" s="14" t="s">
        <v>12</v>
      </c>
      <c r="H1" s="6"/>
      <c r="I1" s="14" t="s">
        <v>20</v>
      </c>
      <c r="J1" s="6"/>
      <c r="K1" s="14" t="s">
        <v>21</v>
      </c>
      <c r="L1" s="6"/>
      <c r="M1" s="14" t="s">
        <v>22</v>
      </c>
      <c r="N1" s="6"/>
      <c r="O1" s="14" t="s">
        <v>23</v>
      </c>
      <c r="P1" s="6"/>
      <c r="Q1" s="14" t="s">
        <v>24</v>
      </c>
      <c r="R1" s="6"/>
    </row>
    <row r="2" ht="13.5" customHeight="1">
      <c r="A2" s="18" t="s">
        <v>4</v>
      </c>
      <c r="B2" s="19" t="s">
        <v>3</v>
      </c>
      <c r="C2" s="20" t="s">
        <v>16</v>
      </c>
      <c r="D2" s="20" t="s">
        <v>17</v>
      </c>
      <c r="E2" s="19" t="s">
        <v>18</v>
      </c>
      <c r="F2" s="19" t="s">
        <v>19</v>
      </c>
      <c r="G2" s="18" t="s">
        <v>26</v>
      </c>
      <c r="H2" s="18" t="s">
        <v>27</v>
      </c>
      <c r="I2" s="18" t="s">
        <v>26</v>
      </c>
      <c r="J2" s="18" t="s">
        <v>27</v>
      </c>
      <c r="K2" s="18" t="s">
        <v>26</v>
      </c>
      <c r="L2" s="18" t="s">
        <v>27</v>
      </c>
      <c r="M2" s="18" t="s">
        <v>26</v>
      </c>
      <c r="N2" s="18" t="s">
        <v>27</v>
      </c>
      <c r="O2" s="18" t="s">
        <v>26</v>
      </c>
      <c r="P2" s="18" t="s">
        <v>27</v>
      </c>
      <c r="Q2" s="18" t="s">
        <v>26</v>
      </c>
      <c r="R2" s="18" t="s">
        <v>27</v>
      </c>
    </row>
    <row r="3" ht="13.5" customHeight="1">
      <c r="A3" s="15" t="str">
        <f t="shared" ref="A3:A71" si="1">INDIRECT("Sheet1!"&amp;ADDRESS((ROW()-3)*6+2,4))</f>
        <v>Alert</v>
      </c>
      <c r="B3" s="21" t="str">
        <f t="shared" ref="B3:B65" si="2">INDIRECT("Sheet1!"&amp;ADDRESS((ROW()-3)*6+2,3))</f>
        <v>Canada</v>
      </c>
      <c r="C3" s="21" t="str">
        <f t="shared" ref="C3:C71" si="3">INDIRECT("Sheet1!"&amp;ADDRESS((ROW()-3)*6+2,2))</f>
        <v>CA0420G</v>
      </c>
      <c r="D3" s="21" t="str">
        <f t="shared" ref="D3:D71" si="4">INDIRECT("Sheet1!"&amp;ADDRESS((ROW()-3)*6+2,1))</f>
        <v>ALT</v>
      </c>
      <c r="E3" s="21" t="str">
        <f t="shared" ref="E3:E71" si="5">INDIRECT("Sheet1!"&amp;ADDRESS((ROW()-3)*6+2,5))</f>
        <v>82.499150</v>
      </c>
      <c r="F3" s="21" t="str">
        <f t="shared" ref="F3:F71" si="6">INDIRECT("Sheet1!"&amp;ADDRESS((ROW()-3)*6+2,6))</f>
        <v>-62.341530</v>
      </c>
      <c r="G3" s="15" t="str">
        <f t="shared" ref="G3:G71" si="7">INDIRECT("Sheet1!"&amp;ADDRESS((ROW()-3)*6+2,9))</f>
        <v>2004</v>
      </c>
      <c r="H3" s="15" t="str">
        <f t="shared" ref="H3:H71" si="8">INDIRECT("Sheet1!"&amp;ADDRESS((ROW()-3)*6+2,10))</f>
        <v>2013</v>
      </c>
      <c r="I3" s="15" t="str">
        <f t="shared" ref="I3:I71" si="9">INDIRECT("Sheet1!"&amp;ADDRESS((ROW()-3)*6+3,9))</f>
        <v>2004</v>
      </c>
      <c r="J3" s="15" t="str">
        <f t="shared" ref="J3:J71" si="10">INDIRECT("Sheet1!"&amp;ADDRESS((ROW()-3)*6+3,10))</f>
        <v>2013</v>
      </c>
      <c r="K3" s="15" t="str">
        <f t="shared" ref="K3:K71" si="11">INDIRECT("Sheet1!"&amp;ADDRESS((ROW()-3)*6+4,9))</f>
        <v>2004</v>
      </c>
      <c r="L3" s="15" t="str">
        <f t="shared" ref="L3:L71" si="12">INDIRECT("Sheet1!"&amp;ADDRESS((ROW()-3)*6+4,10))</f>
        <v>2013</v>
      </c>
      <c r="M3" s="15" t="str">
        <f t="shared" ref="M3:M71" si="13">INDIRECT("Sheet1!"&amp;ADDRESS((ROW()-3)*6+5,9))</f>
        <v>2005</v>
      </c>
      <c r="N3" s="15" t="str">
        <f t="shared" ref="N3:N71" si="14">INDIRECT("Sheet1!"&amp;ADDRESS((ROW()-3)*6+5,10))</f>
        <v>2013</v>
      </c>
      <c r="O3" s="15" t="str">
        <f t="shared" ref="O3:O71" si="15">INDIRECT("Sheet1!"&amp;ADDRESS((ROW()-3)*6+6,9))</f>
        <v>2007</v>
      </c>
      <c r="P3" s="15" t="str">
        <f t="shared" ref="P3:P71" si="16">INDIRECT("Sheet1!"&amp;ADDRESS((ROW()-3)*6+6,10))</f>
        <v>2013</v>
      </c>
      <c r="Q3" s="15" t="str">
        <f t="shared" ref="Q3:Q71" si="17">INDIRECT("Sheet1!"&amp;ADDRESS((ROW()-3)*6+7,9))</f>
        <v>---</v>
      </c>
      <c r="R3" s="15" t="str">
        <f t="shared" ref="R3:R71" si="18">INDIRECT("Sheet1!"&amp;ADDRESS((ROW()-3)*6+7,10))</f>
        <v>---</v>
      </c>
    </row>
    <row r="4" ht="13.5" customHeight="1">
      <c r="A4" s="15" t="str">
        <f t="shared" si="1"/>
        <v>Anmyeon-do</v>
      </c>
      <c r="B4" s="21" t="str">
        <f t="shared" si="2"/>
        <v>Korea</v>
      </c>
      <c r="C4" s="21" t="str">
        <f t="shared" si="3"/>
        <v>KR0100R</v>
      </c>
      <c r="D4" s="21" t="str">
        <f t="shared" si="4"/>
        <v>AMY</v>
      </c>
      <c r="E4" s="21" t="str">
        <f t="shared" si="5"/>
        <v>36.540000</v>
      </c>
      <c r="F4" s="21" t="str">
        <f t="shared" si="6"/>
        <v>126.330000</v>
      </c>
      <c r="G4" s="15" t="str">
        <f t="shared" si="7"/>
        <v>to be collected</v>
      </c>
      <c r="H4" s="15" t="str">
        <f t="shared" si="8"/>
        <v/>
      </c>
      <c r="I4" s="15" t="str">
        <f t="shared" si="9"/>
        <v>to be collected</v>
      </c>
      <c r="J4" s="15" t="str">
        <f t="shared" si="10"/>
        <v/>
      </c>
      <c r="K4" s="15" t="str">
        <f t="shared" si="11"/>
        <v>to be collected</v>
      </c>
      <c r="L4" s="15" t="str">
        <f t="shared" si="12"/>
        <v/>
      </c>
      <c r="M4" s="15" t="str">
        <f t="shared" si="13"/>
        <v>to be collected</v>
      </c>
      <c r="N4" s="15" t="str">
        <f t="shared" si="14"/>
        <v/>
      </c>
      <c r="O4" s="15" t="str">
        <f t="shared" si="15"/>
        <v>to be collected</v>
      </c>
      <c r="P4" s="15" t="str">
        <f t="shared" si="16"/>
        <v/>
      </c>
      <c r="Q4" s="15" t="str">
        <f t="shared" si="17"/>
        <v>to be collected</v>
      </c>
      <c r="R4" s="15" t="str">
        <f t="shared" si="18"/>
        <v/>
      </c>
    </row>
    <row r="5" ht="13.5" customHeight="1">
      <c r="A5" s="15" t="str">
        <f t="shared" si="1"/>
        <v>Annaberg-Buchholz</v>
      </c>
      <c r="B5" s="21" t="str">
        <f t="shared" si="2"/>
        <v>Germany</v>
      </c>
      <c r="C5" s="21" t="str">
        <f t="shared" si="3"/>
        <v>DE0061B</v>
      </c>
      <c r="D5" s="21" t="str">
        <f t="shared" si="4"/>
        <v/>
      </c>
      <c r="E5" s="21" t="str">
        <f t="shared" si="5"/>
        <v>50.570000</v>
      </c>
      <c r="F5" s="21" t="str">
        <f t="shared" si="6"/>
        <v>13.000000</v>
      </c>
      <c r="G5" s="15" t="str">
        <f t="shared" si="7"/>
        <v>---</v>
      </c>
      <c r="H5" s="15" t="str">
        <f t="shared" si="8"/>
        <v>---</v>
      </c>
      <c r="I5" s="15" t="str">
        <f t="shared" si="9"/>
        <v>---</v>
      </c>
      <c r="J5" s="15" t="str">
        <f t="shared" si="10"/>
        <v>---</v>
      </c>
      <c r="K5" s="15" t="str">
        <f t="shared" si="11"/>
        <v>---</v>
      </c>
      <c r="L5" s="15" t="str">
        <f t="shared" si="12"/>
        <v>---</v>
      </c>
      <c r="M5" s="15" t="str">
        <f t="shared" si="13"/>
        <v>2012</v>
      </c>
      <c r="N5" s="15" t="str">
        <f t="shared" si="14"/>
        <v>2013</v>
      </c>
      <c r="O5" s="15" t="str">
        <f t="shared" si="15"/>
        <v>---</v>
      </c>
      <c r="P5" s="15" t="str">
        <f t="shared" si="16"/>
        <v>---</v>
      </c>
      <c r="Q5" s="15" t="str">
        <f t="shared" si="17"/>
        <v>---</v>
      </c>
      <c r="R5" s="15" t="str">
        <f t="shared" si="18"/>
        <v>---</v>
      </c>
    </row>
    <row r="6" ht="13.5" customHeight="1">
      <c r="A6" s="15" t="str">
        <f t="shared" si="1"/>
        <v>Appalachian State U.</v>
      </c>
      <c r="B6" s="21" t="str">
        <f t="shared" si="2"/>
        <v>USA</v>
      </c>
      <c r="C6" s="21" t="str">
        <f t="shared" si="3"/>
        <v>US3446C</v>
      </c>
      <c r="D6" s="21" t="str">
        <f t="shared" si="4"/>
        <v>APP</v>
      </c>
      <c r="E6" s="21" t="str">
        <f t="shared" si="5"/>
        <v>36.213000</v>
      </c>
      <c r="F6" s="21" t="str">
        <f t="shared" si="6"/>
        <v>-81.692000</v>
      </c>
      <c r="G6" s="15" t="str">
        <f t="shared" si="7"/>
        <v>2009</v>
      </c>
      <c r="H6" s="15" t="str">
        <f t="shared" si="8"/>
        <v>2014</v>
      </c>
      <c r="I6" s="15" t="str">
        <f t="shared" si="9"/>
        <v>2009</v>
      </c>
      <c r="J6" s="15" t="str">
        <f t="shared" si="10"/>
        <v>2014</v>
      </c>
      <c r="K6" s="15" t="str">
        <f t="shared" si="11"/>
        <v>2009</v>
      </c>
      <c r="L6" s="15" t="str">
        <f t="shared" si="12"/>
        <v>2014</v>
      </c>
      <c r="M6" s="15" t="str">
        <f t="shared" si="13"/>
        <v>2009</v>
      </c>
      <c r="N6" s="15" t="str">
        <f t="shared" si="14"/>
        <v>2014</v>
      </c>
      <c r="O6" s="15" t="str">
        <f t="shared" si="15"/>
        <v>2009</v>
      </c>
      <c r="P6" s="15" t="str">
        <f t="shared" si="16"/>
        <v>2014</v>
      </c>
      <c r="Q6" s="15" t="str">
        <f t="shared" si="17"/>
        <v/>
      </c>
      <c r="R6" s="15" t="str">
        <f t="shared" si="18"/>
        <v/>
      </c>
    </row>
    <row r="7" ht="13.5" customHeight="1">
      <c r="A7" s="15" t="str">
        <f t="shared" si="1"/>
        <v>Aspvreten</v>
      </c>
      <c r="B7" s="21" t="str">
        <f t="shared" si="2"/>
        <v>Sweden</v>
      </c>
      <c r="C7" s="21" t="str">
        <f t="shared" si="3"/>
        <v>SE0012R</v>
      </c>
      <c r="D7" s="21" t="str">
        <f t="shared" si="4"/>
        <v>APT</v>
      </c>
      <c r="E7" s="21" t="str">
        <f t="shared" si="5"/>
        <v>58.805780</v>
      </c>
      <c r="F7" s="21" t="str">
        <f t="shared" si="6"/>
        <v>17.388370</v>
      </c>
      <c r="G7" s="15" t="str">
        <f t="shared" si="7"/>
        <v>---</v>
      </c>
      <c r="H7" s="15" t="str">
        <f t="shared" si="8"/>
        <v>---</v>
      </c>
      <c r="I7" s="15" t="str">
        <f t="shared" si="9"/>
        <v>---</v>
      </c>
      <c r="J7" s="15" t="str">
        <f t="shared" si="10"/>
        <v>---</v>
      </c>
      <c r="K7" s="15" t="str">
        <f t="shared" si="11"/>
        <v>---</v>
      </c>
      <c r="L7" s="15" t="str">
        <f t="shared" si="12"/>
        <v>---</v>
      </c>
      <c r="M7" s="15" t="str">
        <f t="shared" si="13"/>
        <v>2008</v>
      </c>
      <c r="N7" s="15" t="str">
        <f t="shared" si="14"/>
        <v>2008</v>
      </c>
      <c r="O7" s="15" t="str">
        <f t="shared" si="15"/>
        <v>---</v>
      </c>
      <c r="P7" s="15" t="str">
        <f t="shared" si="16"/>
        <v>---</v>
      </c>
      <c r="Q7" s="15" t="str">
        <f t="shared" si="17"/>
        <v>---</v>
      </c>
      <c r="R7" s="15" t="str">
        <f t="shared" si="18"/>
        <v>---</v>
      </c>
    </row>
    <row r="8" ht="13.5" customHeight="1">
      <c r="A8" s="15" t="str">
        <f t="shared" si="1"/>
        <v>Barrow</v>
      </c>
      <c r="B8" s="21" t="str">
        <f t="shared" si="2"/>
        <v>USA</v>
      </c>
      <c r="C8" s="21" t="str">
        <f t="shared" si="3"/>
        <v>US0008R</v>
      </c>
      <c r="D8" s="21" t="str">
        <f t="shared" si="4"/>
        <v>BRW</v>
      </c>
      <c r="E8" s="21" t="str">
        <f t="shared" si="5"/>
        <v>71.323010</v>
      </c>
      <c r="F8" s="21" t="str">
        <f t="shared" si="6"/>
        <v>-156.611470</v>
      </c>
      <c r="G8" s="15" t="str">
        <f t="shared" si="7"/>
        <v>1997</v>
      </c>
      <c r="H8" s="15" t="str">
        <f t="shared" si="8"/>
        <v>2013</v>
      </c>
      <c r="I8" s="15" t="str">
        <f t="shared" si="9"/>
        <v>1997</v>
      </c>
      <c r="J8" s="15" t="str">
        <f t="shared" si="10"/>
        <v>2013</v>
      </c>
      <c r="K8" s="15" t="str">
        <f t="shared" si="11"/>
        <v>1997</v>
      </c>
      <c r="L8" s="15" t="str">
        <f t="shared" si="12"/>
        <v>2013</v>
      </c>
      <c r="M8" s="15" t="str">
        <f t="shared" si="13"/>
        <v>2003</v>
      </c>
      <c r="N8" s="15" t="str">
        <f t="shared" si="14"/>
        <v>2014</v>
      </c>
      <c r="O8" s="15" t="str">
        <f t="shared" si="15"/>
        <v>2006</v>
      </c>
      <c r="P8" s="15" t="str">
        <f t="shared" si="16"/>
        <v>2014</v>
      </c>
      <c r="Q8" s="15" t="str">
        <f t="shared" si="17"/>
        <v>2006</v>
      </c>
      <c r="R8" s="15" t="str">
        <f t="shared" si="18"/>
        <v>2012</v>
      </c>
    </row>
    <row r="9" ht="13.5" customHeight="1">
      <c r="A9" s="15" t="str">
        <f t="shared" si="1"/>
        <v>BEO Moussala</v>
      </c>
      <c r="B9" s="21" t="str">
        <f t="shared" si="2"/>
        <v>Bulgaria </v>
      </c>
      <c r="C9" s="21" t="str">
        <f t="shared" si="3"/>
        <v>BG0001R</v>
      </c>
      <c r="D9" s="21" t="str">
        <f t="shared" si="4"/>
        <v>BEO</v>
      </c>
      <c r="E9" s="21" t="str">
        <f t="shared" si="5"/>
        <v>42.179200</v>
      </c>
      <c r="F9" s="21" t="str">
        <f t="shared" si="6"/>
        <v>23.585600</v>
      </c>
      <c r="G9" s="15" t="str">
        <f t="shared" si="7"/>
        <v>2007</v>
      </c>
      <c r="H9" s="15" t="str">
        <f t="shared" si="8"/>
        <v>2014</v>
      </c>
      <c r="I9" s="15" t="str">
        <f t="shared" si="9"/>
        <v>2007</v>
      </c>
      <c r="J9" s="15" t="str">
        <f t="shared" si="10"/>
        <v>2014</v>
      </c>
      <c r="K9" s="15" t="str">
        <f t="shared" si="11"/>
        <v>2007</v>
      </c>
      <c r="L9" s="15" t="str">
        <f t="shared" si="12"/>
        <v>2014</v>
      </c>
      <c r="M9" s="15" t="str">
        <f t="shared" si="13"/>
        <v>2012</v>
      </c>
      <c r="N9" s="15" t="str">
        <f t="shared" si="14"/>
        <v>2013</v>
      </c>
      <c r="O9" s="15" t="str">
        <f t="shared" si="15"/>
        <v>2012</v>
      </c>
      <c r="P9" s="15" t="str">
        <f t="shared" si="16"/>
        <v>2013</v>
      </c>
      <c r="Q9" s="15" t="str">
        <f t="shared" si="17"/>
        <v>---</v>
      </c>
      <c r="R9" s="15" t="str">
        <f t="shared" si="18"/>
        <v>---</v>
      </c>
    </row>
    <row r="10" ht="13.5" customHeight="1">
      <c r="A10" s="15" t="str">
        <f t="shared" si="1"/>
        <v>Birkenes</v>
      </c>
      <c r="B10" s="21" t="str">
        <f t="shared" si="2"/>
        <v>Norway</v>
      </c>
      <c r="C10" s="21" t="str">
        <f t="shared" si="3"/>
        <v>NO0002R</v>
      </c>
      <c r="D10" s="21" t="str">
        <f t="shared" si="4"/>
        <v>BIR</v>
      </c>
      <c r="E10" s="21" t="str">
        <f t="shared" si="5"/>
        <v>58.388330</v>
      </c>
      <c r="F10" s="21" t="str">
        <f t="shared" si="6"/>
        <v>8.251940</v>
      </c>
      <c r="G10" s="15" t="str">
        <f t="shared" si="7"/>
        <v>2009</v>
      </c>
      <c r="H10" s="15" t="str">
        <f t="shared" si="8"/>
        <v>2014</v>
      </c>
      <c r="I10" s="15" t="str">
        <f t="shared" si="9"/>
        <v>2009</v>
      </c>
      <c r="J10" s="15" t="str">
        <f t="shared" si="10"/>
        <v>2014</v>
      </c>
      <c r="K10" s="15" t="str">
        <f t="shared" si="11"/>
        <v>2009</v>
      </c>
      <c r="L10" s="15" t="str">
        <f t="shared" si="12"/>
        <v>2014</v>
      </c>
      <c r="M10" s="15" t="str">
        <f t="shared" si="13"/>
        <v>2009</v>
      </c>
      <c r="N10" s="15" t="str">
        <f t="shared" si="14"/>
        <v>2014</v>
      </c>
      <c r="O10" s="15" t="str">
        <f t="shared" si="15"/>
        <v>2012</v>
      </c>
      <c r="P10" s="15" t="str">
        <f t="shared" si="16"/>
        <v>2014</v>
      </c>
      <c r="Q10" s="15" t="str">
        <f t="shared" si="17"/>
        <v>---</v>
      </c>
      <c r="R10" s="15" t="str">
        <f t="shared" si="18"/>
        <v>---</v>
      </c>
    </row>
    <row r="11" ht="13.5" customHeight="1">
      <c r="A11" s="15" t="str">
        <f t="shared" si="1"/>
        <v>Bondville</v>
      </c>
      <c r="B11" s="21" t="str">
        <f t="shared" si="2"/>
        <v>USA</v>
      </c>
      <c r="C11" s="21" t="str">
        <f t="shared" si="3"/>
        <v>US0035R</v>
      </c>
      <c r="D11" s="21" t="str">
        <f t="shared" si="4"/>
        <v>BND</v>
      </c>
      <c r="E11" s="21" t="str">
        <f t="shared" si="5"/>
        <v>40.050000</v>
      </c>
      <c r="F11" s="21" t="str">
        <f t="shared" si="6"/>
        <v>-88.366670</v>
      </c>
      <c r="G11" s="15" t="str">
        <f t="shared" si="7"/>
        <v>1994</v>
      </c>
      <c r="H11" s="15" t="str">
        <f t="shared" si="8"/>
        <v>2013</v>
      </c>
      <c r="I11" s="15" t="str">
        <f t="shared" si="9"/>
        <v>1994</v>
      </c>
      <c r="J11" s="15" t="str">
        <f t="shared" si="10"/>
        <v>2013</v>
      </c>
      <c r="K11" s="15" t="str">
        <f t="shared" si="11"/>
        <v>1994</v>
      </c>
      <c r="L11" s="15" t="str">
        <f t="shared" si="12"/>
        <v>2013</v>
      </c>
      <c r="M11" s="15" t="str">
        <f t="shared" si="13"/>
        <v>1994</v>
      </c>
      <c r="N11" s="15" t="str">
        <f t="shared" si="14"/>
        <v>2013</v>
      </c>
      <c r="O11" s="15" t="str">
        <f t="shared" si="15"/>
        <v>2006</v>
      </c>
      <c r="P11" s="15" t="str">
        <f t="shared" si="16"/>
        <v>2013</v>
      </c>
      <c r="Q11" s="15" t="str">
        <f t="shared" si="17"/>
        <v>2002</v>
      </c>
      <c r="R11" s="15" t="str">
        <f t="shared" si="18"/>
        <v>2002</v>
      </c>
    </row>
    <row r="12" ht="13.5" customHeight="1">
      <c r="A12" s="15" t="str">
        <f t="shared" si="1"/>
        <v>Bukit Kototabang</v>
      </c>
      <c r="B12" s="21" t="str">
        <f t="shared" si="2"/>
        <v>Indonesia</v>
      </c>
      <c r="C12" s="21" t="str">
        <f t="shared" si="3"/>
        <v>ID1013R</v>
      </c>
      <c r="D12" s="21" t="str">
        <f t="shared" si="4"/>
        <v>BKT</v>
      </c>
      <c r="E12" s="21" t="str">
        <f t="shared" si="5"/>
        <v>-0.201940</v>
      </c>
      <c r="F12" s="21" t="str">
        <f t="shared" si="6"/>
        <v>100.318050</v>
      </c>
      <c r="G12" s="15" t="str">
        <f t="shared" si="7"/>
        <v>2012</v>
      </c>
      <c r="H12" s="15" t="str">
        <f t="shared" si="8"/>
        <v>2013</v>
      </c>
      <c r="I12" s="15" t="str">
        <f t="shared" si="9"/>
        <v>2012</v>
      </c>
      <c r="J12" s="15" t="str">
        <f t="shared" si="10"/>
        <v>2013</v>
      </c>
      <c r="K12" s="15" t="str">
        <f t="shared" si="11"/>
        <v>2012</v>
      </c>
      <c r="L12" s="15" t="str">
        <f t="shared" si="12"/>
        <v>2013</v>
      </c>
      <c r="M12" s="15" t="str">
        <f t="shared" si="13"/>
        <v>---</v>
      </c>
      <c r="N12" s="15" t="str">
        <f t="shared" si="14"/>
        <v>---</v>
      </c>
      <c r="O12" s="15" t="str">
        <f t="shared" si="15"/>
        <v>---</v>
      </c>
      <c r="P12" s="15" t="str">
        <f t="shared" si="16"/>
        <v>---</v>
      </c>
      <c r="Q12" s="15" t="str">
        <f t="shared" si="17"/>
        <v>---</v>
      </c>
      <c r="R12" s="15" t="str">
        <f t="shared" si="18"/>
        <v>---</v>
      </c>
    </row>
    <row r="13" ht="13.5" customHeight="1">
      <c r="A13" s="15" t="str">
        <f t="shared" si="1"/>
        <v>Bösel</v>
      </c>
      <c r="B13" s="21" t="str">
        <f t="shared" si="2"/>
        <v>Germany</v>
      </c>
      <c r="C13" s="21" t="str">
        <f t="shared" si="3"/>
        <v>DE0056R</v>
      </c>
      <c r="D13" s="21" t="str">
        <f t="shared" si="4"/>
        <v/>
      </c>
      <c r="E13" s="21" t="str">
        <f t="shared" si="5"/>
        <v>52.998060</v>
      </c>
      <c r="F13" s="21" t="str">
        <f t="shared" si="6"/>
        <v>7.942500</v>
      </c>
      <c r="G13" s="15" t="str">
        <f t="shared" si="7"/>
        <v>---</v>
      </c>
      <c r="H13" s="15" t="str">
        <f t="shared" si="8"/>
        <v>---</v>
      </c>
      <c r="I13" s="15" t="str">
        <f t="shared" si="9"/>
        <v>---</v>
      </c>
      <c r="J13" s="15" t="str">
        <f t="shared" si="10"/>
        <v>---</v>
      </c>
      <c r="K13" s="15" t="str">
        <f t="shared" si="11"/>
        <v>---</v>
      </c>
      <c r="L13" s="15" t="str">
        <f t="shared" si="12"/>
        <v>---</v>
      </c>
      <c r="M13" s="15" t="str">
        <f t="shared" si="13"/>
        <v>2009</v>
      </c>
      <c r="N13" s="15" t="str">
        <f t="shared" si="14"/>
        <v>2014</v>
      </c>
      <c r="O13" s="15" t="str">
        <f t="shared" si="15"/>
        <v>---</v>
      </c>
      <c r="P13" s="15" t="str">
        <f t="shared" si="16"/>
        <v>---</v>
      </c>
      <c r="Q13" s="15" t="str">
        <f t="shared" si="17"/>
        <v>---</v>
      </c>
      <c r="R13" s="15" t="str">
        <f t="shared" si="18"/>
        <v>---</v>
      </c>
    </row>
    <row r="14" ht="13.5" customHeight="1">
      <c r="A14" s="15" t="str">
        <f t="shared" si="1"/>
        <v>Cabauw</v>
      </c>
      <c r="B14" s="21" t="str">
        <f t="shared" si="2"/>
        <v>Netherlands</v>
      </c>
      <c r="C14" s="21" t="str">
        <f t="shared" si="3"/>
        <v>NL0011R</v>
      </c>
      <c r="D14" s="21" t="str">
        <f t="shared" si="4"/>
        <v>CES</v>
      </c>
      <c r="E14" s="21" t="str">
        <f t="shared" si="5"/>
        <v>51.971000</v>
      </c>
      <c r="F14" s="21" t="str">
        <f t="shared" si="6"/>
        <v>4.927000</v>
      </c>
      <c r="G14" s="15" t="str">
        <f t="shared" si="7"/>
        <v>2008</v>
      </c>
      <c r="H14" s="15" t="str">
        <f t="shared" si="8"/>
        <v>2012</v>
      </c>
      <c r="I14" s="15" t="str">
        <f t="shared" si="9"/>
        <v>2008</v>
      </c>
      <c r="J14" s="15" t="str">
        <f t="shared" si="10"/>
        <v>2012</v>
      </c>
      <c r="K14" s="15" t="str">
        <f t="shared" si="11"/>
        <v>2008</v>
      </c>
      <c r="L14" s="15" t="str">
        <f t="shared" si="12"/>
        <v>2012</v>
      </c>
      <c r="M14" s="15" t="str">
        <f t="shared" si="13"/>
        <v>2008</v>
      </c>
      <c r="N14" s="15" t="str">
        <f t="shared" si="14"/>
        <v>2013</v>
      </c>
      <c r="O14" s="15" t="str">
        <f t="shared" si="15"/>
        <v>---</v>
      </c>
      <c r="P14" s="15" t="str">
        <f t="shared" si="16"/>
        <v>---</v>
      </c>
      <c r="Q14" s="15" t="str">
        <f t="shared" si="17"/>
        <v>2009</v>
      </c>
      <c r="R14" s="15" t="str">
        <f t="shared" si="18"/>
        <v>2009</v>
      </c>
    </row>
    <row r="15" ht="13.5" customHeight="1">
      <c r="A15" s="15" t="str">
        <f t="shared" si="1"/>
        <v>Cape Cod</v>
      </c>
      <c r="B15" s="21" t="str">
        <f t="shared" si="2"/>
        <v>USA</v>
      </c>
      <c r="C15" s="21" t="str">
        <f t="shared" si="3"/>
        <v>US0042R</v>
      </c>
      <c r="D15" s="21" t="str">
        <f t="shared" si="4"/>
        <v>PVC</v>
      </c>
      <c r="E15" s="21" t="str">
        <f t="shared" si="5"/>
        <v>42.070000</v>
      </c>
      <c r="F15" s="21" t="str">
        <f t="shared" si="6"/>
        <v>-70.200000</v>
      </c>
      <c r="G15" s="15" t="str">
        <f t="shared" si="7"/>
        <v>2012</v>
      </c>
      <c r="H15" s="15" t="str">
        <f t="shared" si="8"/>
        <v>2013</v>
      </c>
      <c r="I15" s="15" t="str">
        <f t="shared" si="9"/>
        <v>2012</v>
      </c>
      <c r="J15" s="15" t="str">
        <f t="shared" si="10"/>
        <v>2013</v>
      </c>
      <c r="K15" s="15" t="str">
        <f t="shared" si="11"/>
        <v>2012</v>
      </c>
      <c r="L15" s="15" t="str">
        <f t="shared" si="12"/>
        <v>2013</v>
      </c>
      <c r="M15" s="15" t="str">
        <f t="shared" si="13"/>
        <v>2012</v>
      </c>
      <c r="N15" s="15" t="str">
        <f t="shared" si="14"/>
        <v>2013</v>
      </c>
      <c r="O15" s="15" t="str">
        <f t="shared" si="15"/>
        <v>2012</v>
      </c>
      <c r="P15" s="15" t="str">
        <f t="shared" si="16"/>
        <v>2013</v>
      </c>
      <c r="Q15" s="15" t="str">
        <f t="shared" si="17"/>
        <v>2012</v>
      </c>
      <c r="R15" s="15" t="str">
        <f t="shared" si="18"/>
        <v>2013</v>
      </c>
    </row>
    <row r="16" ht="13.5" customHeight="1">
      <c r="A16" s="15" t="str">
        <f t="shared" si="1"/>
        <v>Cape Grim</v>
      </c>
      <c r="B16" s="21" t="str">
        <f t="shared" si="2"/>
        <v>Australia</v>
      </c>
      <c r="C16" s="21" t="str">
        <f t="shared" si="3"/>
        <v>AU0002G</v>
      </c>
      <c r="D16" s="21" t="str">
        <f t="shared" si="4"/>
        <v>CGO</v>
      </c>
      <c r="E16" s="21" t="str">
        <f t="shared" si="5"/>
        <v>-40.682220</v>
      </c>
      <c r="F16" s="21" t="str">
        <f t="shared" si="6"/>
        <v>144.688340</v>
      </c>
      <c r="G16" s="15" t="str">
        <f t="shared" si="7"/>
        <v>to be collected</v>
      </c>
      <c r="H16" s="15" t="str">
        <f t="shared" si="8"/>
        <v/>
      </c>
      <c r="I16" s="15" t="str">
        <f t="shared" si="9"/>
        <v>to be collected</v>
      </c>
      <c r="J16" s="15" t="str">
        <f t="shared" si="10"/>
        <v/>
      </c>
      <c r="K16" s="15" t="str">
        <f t="shared" si="11"/>
        <v>to be collected</v>
      </c>
      <c r="L16" s="15" t="str">
        <f t="shared" si="12"/>
        <v/>
      </c>
      <c r="M16" s="15" t="str">
        <f t="shared" si="13"/>
        <v>to be collected</v>
      </c>
      <c r="N16" s="15" t="str">
        <f t="shared" si="14"/>
        <v/>
      </c>
      <c r="O16" s="15" t="str">
        <f t="shared" si="15"/>
        <v>to be collected</v>
      </c>
      <c r="P16" s="15" t="str">
        <f t="shared" si="16"/>
        <v/>
      </c>
      <c r="Q16" s="15" t="str">
        <f t="shared" si="17"/>
        <v>to be collected</v>
      </c>
      <c r="R16" s="15" t="str">
        <f t="shared" si="18"/>
        <v/>
      </c>
    </row>
    <row r="17" ht="13.5" customHeight="1">
      <c r="A17" s="15" t="str">
        <f t="shared" si="1"/>
        <v>Cape Point</v>
      </c>
      <c r="B17" s="21" t="str">
        <f t="shared" si="2"/>
        <v>S. Africa</v>
      </c>
      <c r="C17" s="21" t="str">
        <f t="shared" si="3"/>
        <v>ZA0001G</v>
      </c>
      <c r="D17" s="21" t="str">
        <f t="shared" si="4"/>
        <v>CPT</v>
      </c>
      <c r="E17" s="21" t="str">
        <f t="shared" si="5"/>
        <v>-34.353480</v>
      </c>
      <c r="F17" s="21" t="str">
        <f t="shared" si="6"/>
        <v>18.489680</v>
      </c>
      <c r="G17" s="15" t="str">
        <f t="shared" si="7"/>
        <v>2005</v>
      </c>
      <c r="H17" s="15" t="str">
        <f t="shared" si="8"/>
        <v>2013</v>
      </c>
      <c r="I17" s="15" t="str">
        <f t="shared" si="9"/>
        <v>2005</v>
      </c>
      <c r="J17" s="15" t="str">
        <f t="shared" si="10"/>
        <v>2013</v>
      </c>
      <c r="K17" s="15" t="str">
        <f t="shared" si="11"/>
        <v>2005</v>
      </c>
      <c r="L17" s="15" t="str">
        <f t="shared" si="12"/>
        <v>2013</v>
      </c>
      <c r="M17" s="15" t="str">
        <f t="shared" si="13"/>
        <v>2005</v>
      </c>
      <c r="N17" s="15" t="str">
        <f t="shared" si="14"/>
        <v>2013</v>
      </c>
      <c r="O17" s="15" t="str">
        <f t="shared" si="15"/>
        <v>2005</v>
      </c>
      <c r="P17" s="15" t="str">
        <f t="shared" si="16"/>
        <v>2013</v>
      </c>
      <c r="Q17" s="15" t="str">
        <f t="shared" si="17"/>
        <v>---</v>
      </c>
      <c r="R17" s="15" t="str">
        <f t="shared" si="18"/>
        <v>---</v>
      </c>
    </row>
    <row r="18" ht="13.5" customHeight="1">
      <c r="A18" s="15" t="str">
        <f t="shared" si="1"/>
        <v>Cape San Juan</v>
      </c>
      <c r="B18" s="21" t="str">
        <f t="shared" si="2"/>
        <v>Puerto Rico</v>
      </c>
      <c r="C18" s="21" t="str">
        <f t="shared" si="3"/>
        <v>PR0100C</v>
      </c>
      <c r="D18" s="21" t="str">
        <f t="shared" si="4"/>
        <v>CPR</v>
      </c>
      <c r="E18" s="21" t="str">
        <f t="shared" si="5"/>
        <v>18.381070</v>
      </c>
      <c r="F18" s="21" t="str">
        <f t="shared" si="6"/>
        <v>-65.617750</v>
      </c>
      <c r="G18" s="15" t="str">
        <f t="shared" si="7"/>
        <v>2004</v>
      </c>
      <c r="H18" s="15" t="str">
        <f t="shared" si="8"/>
        <v>2012</v>
      </c>
      <c r="I18" s="15" t="str">
        <f t="shared" si="9"/>
        <v>2004</v>
      </c>
      <c r="J18" s="15" t="str">
        <f t="shared" si="10"/>
        <v>2012</v>
      </c>
      <c r="K18" s="15" t="str">
        <f t="shared" si="11"/>
        <v>2004</v>
      </c>
      <c r="L18" s="15" t="str">
        <f t="shared" si="12"/>
        <v>2012</v>
      </c>
      <c r="M18" s="15" t="str">
        <f t="shared" si="13"/>
        <v>2013</v>
      </c>
      <c r="N18" s="15" t="str">
        <f t="shared" si="14"/>
        <v>2013</v>
      </c>
      <c r="O18" s="15" t="str">
        <f t="shared" si="15"/>
        <v>2013</v>
      </c>
      <c r="P18" s="15" t="str">
        <f t="shared" si="16"/>
        <v>2013</v>
      </c>
      <c r="Q18" s="15" t="str">
        <f t="shared" si="17"/>
        <v>---</v>
      </c>
      <c r="R18" s="15" t="str">
        <f t="shared" si="18"/>
        <v>---</v>
      </c>
    </row>
    <row r="19" ht="13.5" customHeight="1">
      <c r="A19" s="15" t="str">
        <f t="shared" si="1"/>
        <v>Chacaltaya</v>
      </c>
      <c r="B19" s="21" t="str">
        <f t="shared" si="2"/>
        <v>Bolivia</v>
      </c>
      <c r="C19" s="21" t="str">
        <f t="shared" si="3"/>
        <v>BO0001R</v>
      </c>
      <c r="D19" s="21" t="str">
        <f t="shared" si="4"/>
        <v>CHC</v>
      </c>
      <c r="E19" s="21" t="str">
        <f t="shared" si="5"/>
        <v>-16.200000</v>
      </c>
      <c r="F19" s="21" t="str">
        <f t="shared" si="6"/>
        <v>-68.100000</v>
      </c>
      <c r="G19" s="15" t="str">
        <f t="shared" si="7"/>
        <v>to be collected</v>
      </c>
      <c r="H19" s="15" t="str">
        <f t="shared" si="8"/>
        <v/>
      </c>
      <c r="I19" s="15" t="str">
        <f t="shared" si="9"/>
        <v>to be collected</v>
      </c>
      <c r="J19" s="15" t="str">
        <f t="shared" si="10"/>
        <v/>
      </c>
      <c r="K19" s="15" t="str">
        <f t="shared" si="11"/>
        <v>to be collected</v>
      </c>
      <c r="L19" s="15" t="str">
        <f t="shared" si="12"/>
        <v/>
      </c>
      <c r="M19" s="15" t="str">
        <f t="shared" si="13"/>
        <v>to be collected</v>
      </c>
      <c r="N19" s="15" t="str">
        <f t="shared" si="14"/>
        <v/>
      </c>
      <c r="O19" s="15" t="str">
        <f t="shared" si="15"/>
        <v>to be collected</v>
      </c>
      <c r="P19" s="15" t="str">
        <f t="shared" si="16"/>
        <v/>
      </c>
      <c r="Q19" s="15" t="str">
        <f t="shared" si="17"/>
        <v>to be collected</v>
      </c>
      <c r="R19" s="15" t="str">
        <f t="shared" si="18"/>
        <v/>
      </c>
    </row>
    <row r="20" ht="13.5" customHeight="1">
      <c r="A20" s="15" t="str">
        <f t="shared" si="1"/>
        <v>Danum Valley</v>
      </c>
      <c r="B20" s="21" t="str">
        <f t="shared" si="2"/>
        <v>Malaysia</v>
      </c>
      <c r="C20" s="21" t="str">
        <f t="shared" si="3"/>
        <v>MY1053R</v>
      </c>
      <c r="D20" s="21" t="str">
        <f t="shared" si="4"/>
        <v>DMV</v>
      </c>
      <c r="E20" s="21" t="str">
        <f t="shared" si="5"/>
        <v>4.981390</v>
      </c>
      <c r="F20" s="21" t="str">
        <f t="shared" si="6"/>
        <v>117.843610</v>
      </c>
      <c r="G20" s="15" t="str">
        <f t="shared" si="7"/>
        <v>2011</v>
      </c>
      <c r="H20" s="15" t="str">
        <f t="shared" si="8"/>
        <v>2012</v>
      </c>
      <c r="I20" s="15" t="str">
        <f t="shared" si="9"/>
        <v>2012</v>
      </c>
      <c r="J20" s="15" t="str">
        <f t="shared" si="10"/>
        <v>2012</v>
      </c>
      <c r="K20" s="15" t="str">
        <f t="shared" si="11"/>
        <v>---</v>
      </c>
      <c r="L20" s="15" t="str">
        <f t="shared" si="12"/>
        <v>---</v>
      </c>
      <c r="M20" s="15" t="str">
        <f t="shared" si="13"/>
        <v>2011</v>
      </c>
      <c r="N20" s="15" t="str">
        <f t="shared" si="14"/>
        <v>2012</v>
      </c>
      <c r="O20" s="15" t="str">
        <f t="shared" si="15"/>
        <v>---</v>
      </c>
      <c r="P20" s="15" t="str">
        <f t="shared" si="16"/>
        <v>---</v>
      </c>
      <c r="Q20" s="15" t="str">
        <f t="shared" si="17"/>
        <v>---</v>
      </c>
      <c r="R20" s="15" t="str">
        <f t="shared" si="18"/>
        <v>---</v>
      </c>
    </row>
    <row r="21" ht="13.5" customHeight="1">
      <c r="A21" s="15" t="str">
        <f t="shared" si="1"/>
        <v>Demokritos</v>
      </c>
      <c r="B21" s="21" t="str">
        <f t="shared" si="2"/>
        <v>Greece</v>
      </c>
      <c r="C21" s="21" t="str">
        <f t="shared" si="3"/>
        <v>GR0100B</v>
      </c>
      <c r="D21" s="21" t="str">
        <f t="shared" si="4"/>
        <v>DEM</v>
      </c>
      <c r="E21" s="21" t="str">
        <f t="shared" si="5"/>
        <v>37.995000</v>
      </c>
      <c r="F21" s="21" t="str">
        <f t="shared" si="6"/>
        <v>23.816000</v>
      </c>
      <c r="G21" s="15" t="str">
        <f t="shared" si="7"/>
        <v>to be collected</v>
      </c>
      <c r="H21" s="15" t="str">
        <f t="shared" si="8"/>
        <v/>
      </c>
      <c r="I21" s="15" t="str">
        <f t="shared" si="9"/>
        <v>to be collected</v>
      </c>
      <c r="J21" s="15" t="str">
        <f t="shared" si="10"/>
        <v/>
      </c>
      <c r="K21" s="15" t="str">
        <f t="shared" si="11"/>
        <v>to be collected</v>
      </c>
      <c r="L21" s="15" t="str">
        <f t="shared" si="12"/>
        <v/>
      </c>
      <c r="M21" s="15" t="str">
        <f t="shared" si="13"/>
        <v>to be collected</v>
      </c>
      <c r="N21" s="15" t="str">
        <f t="shared" si="14"/>
        <v/>
      </c>
      <c r="O21" s="15" t="str">
        <f t="shared" si="15"/>
        <v>to be collected</v>
      </c>
      <c r="P21" s="15" t="str">
        <f t="shared" si="16"/>
        <v/>
      </c>
      <c r="Q21" s="15" t="str">
        <f t="shared" si="17"/>
        <v>to be collected</v>
      </c>
      <c r="R21" s="15" t="str">
        <f t="shared" si="18"/>
        <v/>
      </c>
    </row>
    <row r="22" ht="13.5" customHeight="1">
      <c r="A22" s="15" t="str">
        <f t="shared" si="1"/>
        <v>East Trout Lake</v>
      </c>
      <c r="B22" s="21" t="str">
        <f t="shared" si="2"/>
        <v>Canada</v>
      </c>
      <c r="C22" s="21" t="str">
        <f t="shared" si="3"/>
        <v>CA0102R</v>
      </c>
      <c r="D22" s="21" t="str">
        <f t="shared" si="4"/>
        <v>ETL</v>
      </c>
      <c r="E22" s="21" t="str">
        <f t="shared" si="5"/>
        <v>54.350100</v>
      </c>
      <c r="F22" s="21" t="str">
        <f t="shared" si="6"/>
        <v>-104.983400</v>
      </c>
      <c r="G22" s="15" t="str">
        <f t="shared" si="7"/>
        <v>2011</v>
      </c>
      <c r="H22" s="15" t="str">
        <f t="shared" si="8"/>
        <v>2011</v>
      </c>
      <c r="I22" s="15" t="str">
        <f t="shared" si="9"/>
        <v>2011</v>
      </c>
      <c r="J22" s="15" t="str">
        <f t="shared" si="10"/>
        <v>2011</v>
      </c>
      <c r="K22" s="15" t="str">
        <f t="shared" si="11"/>
        <v>2011</v>
      </c>
      <c r="L22" s="15" t="str">
        <f t="shared" si="12"/>
        <v>2011</v>
      </c>
      <c r="M22" s="15" t="str">
        <f t="shared" si="13"/>
        <v>2011</v>
      </c>
      <c r="N22" s="15" t="str">
        <f t="shared" si="14"/>
        <v>2011</v>
      </c>
      <c r="O22" s="15" t="str">
        <f t="shared" si="15"/>
        <v>---</v>
      </c>
      <c r="P22" s="15" t="str">
        <f t="shared" si="16"/>
        <v>---</v>
      </c>
      <c r="Q22" s="15" t="str">
        <f t="shared" si="17"/>
        <v>---</v>
      </c>
      <c r="R22" s="15" t="str">
        <f t="shared" si="18"/>
        <v>---</v>
      </c>
    </row>
    <row r="23" ht="13.5" customHeight="1">
      <c r="A23" s="15" t="str">
        <f t="shared" si="1"/>
        <v>Egbert</v>
      </c>
      <c r="B23" s="21" t="str">
        <f t="shared" si="2"/>
        <v>Canada</v>
      </c>
      <c r="C23" s="21" t="str">
        <f t="shared" si="3"/>
        <v>CA0011R</v>
      </c>
      <c r="D23" s="21" t="str">
        <f t="shared" si="4"/>
        <v>EGB</v>
      </c>
      <c r="E23" s="21" t="str">
        <f t="shared" si="5"/>
        <v>44.230000</v>
      </c>
      <c r="F23" s="21" t="str">
        <f t="shared" si="6"/>
        <v>-79.783330</v>
      </c>
      <c r="G23" s="15" t="str">
        <f t="shared" si="7"/>
        <v>2009</v>
      </c>
      <c r="H23" s="15" t="str">
        <f t="shared" si="8"/>
        <v>2013</v>
      </c>
      <c r="I23" s="15" t="str">
        <f t="shared" si="9"/>
        <v>2009</v>
      </c>
      <c r="J23" s="15" t="str">
        <f t="shared" si="10"/>
        <v>2013</v>
      </c>
      <c r="K23" s="15" t="str">
        <f t="shared" si="11"/>
        <v>2009</v>
      </c>
      <c r="L23" s="15" t="str">
        <f t="shared" si="12"/>
        <v>2013</v>
      </c>
      <c r="M23" s="15" t="str">
        <f t="shared" si="13"/>
        <v>2009</v>
      </c>
      <c r="N23" s="15" t="str">
        <f t="shared" si="14"/>
        <v>2013</v>
      </c>
      <c r="O23" s="15" t="str">
        <f t="shared" si="15"/>
        <v>---</v>
      </c>
      <c r="P23" s="15" t="str">
        <f t="shared" si="16"/>
        <v>---</v>
      </c>
      <c r="Q23" s="15" t="str">
        <f t="shared" si="17"/>
        <v>---</v>
      </c>
      <c r="R23" s="15" t="str">
        <f t="shared" si="18"/>
        <v>---</v>
      </c>
    </row>
    <row r="24" ht="13.5" customHeight="1">
      <c r="A24" s="15" t="str">
        <f t="shared" si="1"/>
        <v>El Arenosillo</v>
      </c>
      <c r="B24" s="21" t="str">
        <f t="shared" si="2"/>
        <v>Spain</v>
      </c>
      <c r="C24" s="21" t="str">
        <f t="shared" si="3"/>
        <v>ES0100R</v>
      </c>
      <c r="D24" s="21" t="str">
        <f t="shared" si="4"/>
        <v>ARN</v>
      </c>
      <c r="E24" s="21" t="str">
        <f t="shared" si="5"/>
        <v>37.104000</v>
      </c>
      <c r="F24" s="21" t="str">
        <f t="shared" si="6"/>
        <v>-6.734200</v>
      </c>
      <c r="G24" s="15" t="str">
        <f t="shared" si="7"/>
        <v>2005</v>
      </c>
      <c r="H24" s="15" t="str">
        <f t="shared" si="8"/>
        <v>2012</v>
      </c>
      <c r="I24" s="15" t="str">
        <f t="shared" si="9"/>
        <v>2005</v>
      </c>
      <c r="J24" s="15" t="str">
        <f t="shared" si="10"/>
        <v>2012</v>
      </c>
      <c r="K24" s="15" t="str">
        <f t="shared" si="11"/>
        <v>2005</v>
      </c>
      <c r="L24" s="15" t="str">
        <f t="shared" si="12"/>
        <v>2012</v>
      </c>
      <c r="M24" s="15" t="str">
        <f t="shared" si="13"/>
        <v>2012</v>
      </c>
      <c r="N24" s="15" t="str">
        <f t="shared" si="14"/>
        <v>2012</v>
      </c>
      <c r="O24" s="15" t="str">
        <f t="shared" si="15"/>
        <v>2012</v>
      </c>
      <c r="P24" s="15" t="str">
        <f t="shared" si="16"/>
        <v>2012</v>
      </c>
      <c r="Q24" s="15" t="str">
        <f t="shared" si="17"/>
        <v>---</v>
      </c>
      <c r="R24" s="15" t="str">
        <f t="shared" si="18"/>
        <v>---</v>
      </c>
    </row>
    <row r="25" ht="13.5" customHeight="1">
      <c r="A25" s="15" t="str">
        <f t="shared" si="1"/>
        <v>El Tololo</v>
      </c>
      <c r="B25" s="21" t="str">
        <f t="shared" si="2"/>
        <v>Chile</v>
      </c>
      <c r="C25" s="21" t="str">
        <f t="shared" si="3"/>
        <v>CL0001R</v>
      </c>
      <c r="D25" s="21" t="str">
        <f t="shared" si="4"/>
        <v>TLL</v>
      </c>
      <c r="E25" s="21" t="str">
        <f t="shared" si="5"/>
        <v>-30.172540</v>
      </c>
      <c r="F25" s="21" t="str">
        <f t="shared" si="6"/>
        <v>-70.799230</v>
      </c>
      <c r="G25" s="15" t="str">
        <f t="shared" si="7"/>
        <v>2013</v>
      </c>
      <c r="H25" s="15" t="str">
        <f t="shared" si="8"/>
        <v>2013</v>
      </c>
      <c r="I25" s="15" t="str">
        <f t="shared" si="9"/>
        <v>2013</v>
      </c>
      <c r="J25" s="15" t="str">
        <f t="shared" si="10"/>
        <v>2013</v>
      </c>
      <c r="K25" s="15" t="str">
        <f t="shared" si="11"/>
        <v>2013</v>
      </c>
      <c r="L25" s="15" t="str">
        <f t="shared" si="12"/>
        <v>2013</v>
      </c>
      <c r="M25" s="15" t="str">
        <f t="shared" si="13"/>
        <v>---</v>
      </c>
      <c r="N25" s="15" t="str">
        <f t="shared" si="14"/>
        <v>---</v>
      </c>
      <c r="O25" s="15" t="str">
        <f t="shared" si="15"/>
        <v>---</v>
      </c>
      <c r="P25" s="15" t="str">
        <f t="shared" si="16"/>
        <v>---</v>
      </c>
      <c r="Q25" s="15" t="str">
        <f t="shared" si="17"/>
        <v>---</v>
      </c>
      <c r="R25" s="15" t="str">
        <f t="shared" si="18"/>
        <v>---</v>
      </c>
    </row>
    <row r="26" ht="13.5" customHeight="1">
      <c r="A26" s="15" t="str">
        <f t="shared" si="1"/>
        <v>Finokalia</v>
      </c>
      <c r="B26" s="21" t="str">
        <f t="shared" si="2"/>
        <v>Greece</v>
      </c>
      <c r="C26" s="21" t="str">
        <f t="shared" si="3"/>
        <v>GR0002R</v>
      </c>
      <c r="D26" s="21" t="str">
        <f t="shared" si="4"/>
        <v>FIN</v>
      </c>
      <c r="E26" s="21" t="str">
        <f t="shared" si="5"/>
        <v>35.337800</v>
      </c>
      <c r="F26" s="21" t="str">
        <f t="shared" si="6"/>
        <v>25.669400</v>
      </c>
      <c r="G26" s="15" t="str">
        <f t="shared" si="7"/>
        <v>2004</v>
      </c>
      <c r="H26" s="15" t="str">
        <f t="shared" si="8"/>
        <v>2012</v>
      </c>
      <c r="I26" s="15" t="str">
        <f t="shared" si="9"/>
        <v>---</v>
      </c>
      <c r="J26" s="15" t="str">
        <f t="shared" si="10"/>
        <v>---</v>
      </c>
      <c r="K26" s="15" t="str">
        <f t="shared" si="11"/>
        <v>---</v>
      </c>
      <c r="L26" s="15" t="str">
        <f t="shared" si="12"/>
        <v>---</v>
      </c>
      <c r="M26" s="15" t="str">
        <f t="shared" si="13"/>
        <v>2000</v>
      </c>
      <c r="N26" s="15" t="str">
        <f t="shared" si="14"/>
        <v>2010</v>
      </c>
      <c r="O26" s="15" t="str">
        <f t="shared" si="15"/>
        <v>---</v>
      </c>
      <c r="P26" s="15" t="str">
        <f t="shared" si="16"/>
        <v>---</v>
      </c>
      <c r="Q26" s="15" t="str">
        <f t="shared" si="17"/>
        <v>---</v>
      </c>
      <c r="R26" s="15" t="str">
        <f t="shared" si="18"/>
        <v>---</v>
      </c>
    </row>
    <row r="27" ht="13.5" customHeight="1">
      <c r="A27" s="15" t="str">
        <f t="shared" si="1"/>
        <v>Gosan</v>
      </c>
      <c r="B27" s="21" t="str">
        <f t="shared" si="2"/>
        <v>Korea</v>
      </c>
      <c r="C27" s="21" t="str">
        <f t="shared" si="3"/>
        <v>KR0101R</v>
      </c>
      <c r="D27" s="21" t="str">
        <f t="shared" si="4"/>
        <v>GSN</v>
      </c>
      <c r="E27" s="21" t="str">
        <f t="shared" si="5"/>
        <v>33.280000</v>
      </c>
      <c r="F27" s="21" t="str">
        <f t="shared" si="6"/>
        <v>126.170000</v>
      </c>
      <c r="G27" s="15" t="str">
        <f t="shared" si="7"/>
        <v>2008</v>
      </c>
      <c r="H27" s="15" t="str">
        <f t="shared" si="8"/>
        <v>2014</v>
      </c>
      <c r="I27" s="15" t="str">
        <f t="shared" si="9"/>
        <v>2008</v>
      </c>
      <c r="J27" s="15" t="str">
        <f t="shared" si="10"/>
        <v>2014</v>
      </c>
      <c r="K27" s="15" t="str">
        <f t="shared" si="11"/>
        <v>2008</v>
      </c>
      <c r="L27" s="15" t="str">
        <f t="shared" si="12"/>
        <v>2014</v>
      </c>
      <c r="M27" s="15" t="str">
        <f t="shared" si="13"/>
        <v>2011</v>
      </c>
      <c r="N27" s="15" t="str">
        <f t="shared" si="14"/>
        <v>2014</v>
      </c>
      <c r="O27" s="15" t="str">
        <f t="shared" si="15"/>
        <v>2011</v>
      </c>
      <c r="P27" s="15" t="str">
        <f t="shared" si="16"/>
        <v>2014</v>
      </c>
      <c r="Q27" s="15" t="str">
        <f t="shared" si="17"/>
        <v>---</v>
      </c>
      <c r="R27" s="15" t="str">
        <f t="shared" si="18"/>
        <v>---</v>
      </c>
    </row>
    <row r="28" ht="13.5" customHeight="1">
      <c r="A28" s="15" t="str">
        <f t="shared" si="1"/>
        <v>Graciosa</v>
      </c>
      <c r="B28" s="21" t="str">
        <f t="shared" si="2"/>
        <v>Azores, Portugal</v>
      </c>
      <c r="C28" s="21" t="str">
        <f t="shared" si="3"/>
        <v>PT0007R</v>
      </c>
      <c r="D28" s="21" t="str">
        <f t="shared" si="4"/>
        <v>GRW</v>
      </c>
      <c r="E28" s="21" t="str">
        <f t="shared" si="5"/>
        <v>39.080000</v>
      </c>
      <c r="F28" s="21" t="str">
        <f t="shared" si="6"/>
        <v>-28.030000</v>
      </c>
      <c r="G28" s="15" t="str">
        <f t="shared" si="7"/>
        <v>2009</v>
      </c>
      <c r="H28" s="15" t="str">
        <f t="shared" si="8"/>
        <v>2010</v>
      </c>
      <c r="I28" s="15" t="str">
        <f t="shared" si="9"/>
        <v>2009</v>
      </c>
      <c r="J28" s="15" t="str">
        <f t="shared" si="10"/>
        <v>2010</v>
      </c>
      <c r="K28" s="15" t="str">
        <f t="shared" si="11"/>
        <v>2009</v>
      </c>
      <c r="L28" s="15" t="str">
        <f t="shared" si="12"/>
        <v>2010</v>
      </c>
      <c r="M28" s="15" t="str">
        <f t="shared" si="13"/>
        <v>2009</v>
      </c>
      <c r="N28" s="15" t="str">
        <f t="shared" si="14"/>
        <v>2010</v>
      </c>
      <c r="O28" s="15" t="str">
        <f t="shared" si="15"/>
        <v>2009</v>
      </c>
      <c r="P28" s="15" t="str">
        <f t="shared" si="16"/>
        <v>2010</v>
      </c>
      <c r="Q28" s="15" t="str">
        <f t="shared" si="17"/>
        <v>2009</v>
      </c>
      <c r="R28" s="15" t="str">
        <f t="shared" si="18"/>
        <v>2010</v>
      </c>
    </row>
    <row r="29" ht="13.5" customHeight="1">
      <c r="A29" s="15" t="str">
        <f t="shared" si="1"/>
        <v>Granada</v>
      </c>
      <c r="B29" s="21" t="str">
        <f t="shared" si="2"/>
        <v>Spain</v>
      </c>
      <c r="C29" s="21" t="str">
        <f t="shared" si="3"/>
        <v>ES0020U</v>
      </c>
      <c r="D29" s="21" t="str">
        <f t="shared" si="4"/>
        <v>UGR</v>
      </c>
      <c r="E29" s="21" t="str">
        <f t="shared" si="5"/>
        <v>37.163890</v>
      </c>
      <c r="F29" s="21" t="str">
        <f t="shared" si="6"/>
        <v>-3.605000</v>
      </c>
      <c r="G29" s="15" t="str">
        <f t="shared" si="7"/>
        <v>2011</v>
      </c>
      <c r="H29" s="15" t="str">
        <f t="shared" si="8"/>
        <v>2013</v>
      </c>
      <c r="I29" s="15" t="str">
        <f t="shared" si="9"/>
        <v>2011</v>
      </c>
      <c r="J29" s="15" t="str">
        <f t="shared" si="10"/>
        <v>2013</v>
      </c>
      <c r="K29" s="15" t="str">
        <f t="shared" si="11"/>
        <v>2011</v>
      </c>
      <c r="L29" s="15" t="str">
        <f t="shared" si="12"/>
        <v>2013</v>
      </c>
      <c r="M29" s="15" t="str">
        <f t="shared" si="13"/>
        <v>2011</v>
      </c>
      <c r="N29" s="15" t="str">
        <f t="shared" si="14"/>
        <v>2013</v>
      </c>
      <c r="O29" s="15" t="str">
        <f t="shared" si="15"/>
        <v>---</v>
      </c>
      <c r="P29" s="15" t="str">
        <f t="shared" si="16"/>
        <v>---</v>
      </c>
      <c r="Q29" s="15" t="str">
        <f t="shared" si="17"/>
        <v/>
      </c>
      <c r="R29" s="15" t="str">
        <f t="shared" si="18"/>
        <v/>
      </c>
    </row>
    <row r="30" ht="13.5" customHeight="1">
      <c r="A30" s="15" t="str">
        <f t="shared" si="1"/>
        <v>Hesselbach</v>
      </c>
      <c r="B30" s="21" t="str">
        <f t="shared" si="2"/>
        <v>Germany</v>
      </c>
      <c r="C30" s="21" t="str">
        <f t="shared" si="3"/>
        <v>DE0070R</v>
      </c>
      <c r="D30" s="21" t="str">
        <f t="shared" si="4"/>
        <v>FKB</v>
      </c>
      <c r="E30" s="21" t="str">
        <f t="shared" si="5"/>
        <v>48.540000</v>
      </c>
      <c r="F30" s="21" t="str">
        <f t="shared" si="6"/>
        <v>8.400000</v>
      </c>
      <c r="G30" s="15" t="str">
        <f t="shared" si="7"/>
        <v>2007</v>
      </c>
      <c r="H30" s="15" t="str">
        <f t="shared" si="8"/>
        <v>2007</v>
      </c>
      <c r="I30" s="15" t="str">
        <f t="shared" si="9"/>
        <v>2007</v>
      </c>
      <c r="J30" s="15" t="str">
        <f t="shared" si="10"/>
        <v>2007</v>
      </c>
      <c r="K30" s="15" t="str">
        <f t="shared" si="11"/>
        <v>2007</v>
      </c>
      <c r="L30" s="15" t="str">
        <f t="shared" si="12"/>
        <v>2007</v>
      </c>
      <c r="M30" s="15" t="str">
        <f t="shared" si="13"/>
        <v>2007</v>
      </c>
      <c r="N30" s="15" t="str">
        <f t="shared" si="14"/>
        <v>2007</v>
      </c>
      <c r="O30" s="15" t="str">
        <f t="shared" si="15"/>
        <v>2007</v>
      </c>
      <c r="P30" s="15" t="str">
        <f t="shared" si="16"/>
        <v>2007</v>
      </c>
      <c r="Q30" s="15" t="str">
        <f t="shared" si="17"/>
        <v>2007</v>
      </c>
      <c r="R30" s="15" t="str">
        <f t="shared" si="18"/>
        <v>2007</v>
      </c>
    </row>
    <row r="31" ht="13.5" customHeight="1">
      <c r="A31" s="15" t="str">
        <f t="shared" si="1"/>
        <v>Hohenpeissenberg</v>
      </c>
      <c r="B31" s="21" t="str">
        <f t="shared" si="2"/>
        <v>Germany</v>
      </c>
      <c r="C31" s="21" t="str">
        <f t="shared" si="3"/>
        <v>DE0043G</v>
      </c>
      <c r="D31" s="21" t="str">
        <f t="shared" si="4"/>
        <v>HPB</v>
      </c>
      <c r="E31" s="21" t="str">
        <f t="shared" si="5"/>
        <v>47.801500</v>
      </c>
      <c r="F31" s="21" t="str">
        <f t="shared" si="6"/>
        <v>11.009620</v>
      </c>
      <c r="G31" s="15" t="str">
        <f t="shared" si="7"/>
        <v>2006</v>
      </c>
      <c r="H31" s="15" t="str">
        <f t="shared" si="8"/>
        <v>2009</v>
      </c>
      <c r="I31" s="15" t="str">
        <f t="shared" si="9"/>
        <v>2006</v>
      </c>
      <c r="J31" s="15" t="str">
        <f t="shared" si="10"/>
        <v>2009</v>
      </c>
      <c r="K31" s="15" t="str">
        <f t="shared" si="11"/>
        <v>2006</v>
      </c>
      <c r="L31" s="15" t="str">
        <f t="shared" si="12"/>
        <v>2009</v>
      </c>
      <c r="M31" s="15" t="str">
        <f t="shared" si="13"/>
        <v>2008</v>
      </c>
      <c r="N31" s="15" t="str">
        <f t="shared" si="14"/>
        <v>2011</v>
      </c>
      <c r="O31" s="15" t="str">
        <f t="shared" si="15"/>
        <v>---</v>
      </c>
      <c r="P31" s="15" t="str">
        <f t="shared" si="16"/>
        <v>---</v>
      </c>
      <c r="Q31" s="15" t="str">
        <f t="shared" si="17"/>
        <v>---</v>
      </c>
      <c r="R31" s="15" t="str">
        <f t="shared" si="18"/>
        <v>---</v>
      </c>
    </row>
    <row r="32" ht="13.5" customHeight="1">
      <c r="A32" s="15" t="str">
        <f t="shared" si="1"/>
        <v>Hyytiälä</v>
      </c>
      <c r="B32" s="21" t="str">
        <f t="shared" si="2"/>
        <v>Finland</v>
      </c>
      <c r="C32" s="21" t="str">
        <f t="shared" si="3"/>
        <v>FI0050R</v>
      </c>
      <c r="D32" s="21" t="str">
        <f t="shared" si="4"/>
        <v>HYY</v>
      </c>
      <c r="E32" s="21" t="str">
        <f t="shared" si="5"/>
        <v>61.847380</v>
      </c>
      <c r="F32" s="21" t="str">
        <f t="shared" si="6"/>
        <v>24.294780</v>
      </c>
      <c r="G32" s="15" t="str">
        <f t="shared" si="7"/>
        <v>2006</v>
      </c>
      <c r="H32" s="15" t="str">
        <f t="shared" si="8"/>
        <v>2012</v>
      </c>
      <c r="I32" s="15" t="str">
        <f t="shared" si="9"/>
        <v>2006</v>
      </c>
      <c r="J32" s="15" t="str">
        <f t="shared" si="10"/>
        <v>2012</v>
      </c>
      <c r="K32" s="15" t="str">
        <f t="shared" si="11"/>
        <v>2006</v>
      </c>
      <c r="L32" s="15" t="str">
        <f t="shared" si="12"/>
        <v>2012</v>
      </c>
      <c r="M32" s="15" t="str">
        <f t="shared" si="13"/>
        <v>---</v>
      </c>
      <c r="N32" s="15" t="str">
        <f t="shared" si="14"/>
        <v>---</v>
      </c>
      <c r="O32" s="15" t="str">
        <f t="shared" si="15"/>
        <v>---</v>
      </c>
      <c r="P32" s="15" t="str">
        <f t="shared" si="16"/>
        <v>---</v>
      </c>
      <c r="Q32" s="15" t="str">
        <f t="shared" si="17"/>
        <v>---</v>
      </c>
      <c r="R32" s="15" t="str">
        <f t="shared" si="18"/>
        <v>---</v>
      </c>
    </row>
    <row r="33" ht="13.5" customHeight="1">
      <c r="A33" s="15" t="str">
        <f t="shared" si="1"/>
        <v>Ispra</v>
      </c>
      <c r="B33" s="21" t="str">
        <f t="shared" si="2"/>
        <v>Italy</v>
      </c>
      <c r="C33" s="21" t="str">
        <f t="shared" si="3"/>
        <v>IT0004R</v>
      </c>
      <c r="D33" s="21" t="str">
        <f t="shared" si="4"/>
        <v>IPR</v>
      </c>
      <c r="E33" s="21" t="str">
        <f t="shared" si="5"/>
        <v>45.803000</v>
      </c>
      <c r="F33" s="21" t="str">
        <f t="shared" si="6"/>
        <v>8.627000</v>
      </c>
      <c r="G33" s="15" t="str">
        <f t="shared" si="7"/>
        <v>2004</v>
      </c>
      <c r="H33" s="15" t="str">
        <f t="shared" si="8"/>
        <v>2013</v>
      </c>
      <c r="I33" s="15" t="str">
        <f t="shared" si="9"/>
        <v>2004</v>
      </c>
      <c r="J33" s="15" t="str">
        <f t="shared" si="10"/>
        <v>2013</v>
      </c>
      <c r="K33" s="15" t="str">
        <f t="shared" si="11"/>
        <v>2004</v>
      </c>
      <c r="L33" s="15" t="str">
        <f t="shared" si="12"/>
        <v>2013</v>
      </c>
      <c r="M33" s="15" t="str">
        <f t="shared" si="13"/>
        <v>2008</v>
      </c>
      <c r="N33" s="15" t="str">
        <f t="shared" si="14"/>
        <v>2013</v>
      </c>
      <c r="O33" s="15" t="str">
        <f t="shared" si="15"/>
        <v>---</v>
      </c>
      <c r="P33" s="15" t="str">
        <f t="shared" si="16"/>
        <v>---</v>
      </c>
      <c r="Q33" s="15" t="str">
        <f t="shared" si="17"/>
        <v>---</v>
      </c>
      <c r="R33" s="15" t="str">
        <f t="shared" si="18"/>
        <v>---</v>
      </c>
    </row>
    <row r="34" ht="13.5" customHeight="1">
      <c r="A34" s="15" t="str">
        <f t="shared" si="1"/>
        <v>Izaña</v>
      </c>
      <c r="B34" s="21" t="str">
        <f t="shared" si="2"/>
        <v>Spain (Tenerife)</v>
      </c>
      <c r="C34" s="21" t="str">
        <f t="shared" si="3"/>
        <v>ES0018G</v>
      </c>
      <c r="D34" s="21" t="str">
        <f t="shared" si="4"/>
        <v>IZA</v>
      </c>
      <c r="E34" s="21" t="str">
        <f t="shared" si="5"/>
        <v>28.309000</v>
      </c>
      <c r="F34" s="21" t="str">
        <f t="shared" si="6"/>
        <v>-16.499400</v>
      </c>
      <c r="G34" s="15" t="str">
        <f t="shared" si="7"/>
        <v>2008</v>
      </c>
      <c r="H34" s="15" t="str">
        <f t="shared" si="8"/>
        <v>2011</v>
      </c>
      <c r="I34" s="15" t="str">
        <f t="shared" si="9"/>
        <v>2008</v>
      </c>
      <c r="J34" s="15" t="str">
        <f t="shared" si="10"/>
        <v>2011</v>
      </c>
      <c r="K34" s="15" t="str">
        <f t="shared" si="11"/>
        <v>2008</v>
      </c>
      <c r="L34" s="15" t="str">
        <f t="shared" si="12"/>
        <v>2011</v>
      </c>
      <c r="M34" s="15" t="str">
        <f t="shared" si="13"/>
        <v>2006</v>
      </c>
      <c r="N34" s="15" t="str">
        <f t="shared" si="14"/>
        <v>2012</v>
      </c>
      <c r="O34" s="15" t="str">
        <f t="shared" si="15"/>
        <v>---</v>
      </c>
      <c r="P34" s="15" t="str">
        <f t="shared" si="16"/>
        <v>---</v>
      </c>
      <c r="Q34" s="15" t="str">
        <f t="shared" si="17"/>
        <v>---</v>
      </c>
      <c r="R34" s="15" t="str">
        <f t="shared" si="18"/>
        <v>---</v>
      </c>
    </row>
    <row r="35" ht="13.5" customHeight="1">
      <c r="A35" s="15" t="str">
        <f t="shared" si="1"/>
        <v>Jungfraujoch</v>
      </c>
      <c r="B35" s="21" t="str">
        <f t="shared" si="2"/>
        <v>Switzerland</v>
      </c>
      <c r="C35" s="21" t="str">
        <f t="shared" si="3"/>
        <v>CH0001G</v>
      </c>
      <c r="D35" s="21" t="str">
        <f t="shared" si="4"/>
        <v>JFJ</v>
      </c>
      <c r="E35" s="21" t="str">
        <f t="shared" si="5"/>
        <v>46.547490</v>
      </c>
      <c r="F35" s="21" t="str">
        <f t="shared" si="6"/>
        <v>7.985090</v>
      </c>
      <c r="G35" s="15" t="str">
        <f t="shared" si="7"/>
        <v>1995</v>
      </c>
      <c r="H35" s="15" t="str">
        <f t="shared" si="8"/>
        <v>2013</v>
      </c>
      <c r="I35" s="15" t="str">
        <f t="shared" si="9"/>
        <v>1995</v>
      </c>
      <c r="J35" s="15" t="str">
        <f t="shared" si="10"/>
        <v>2013</v>
      </c>
      <c r="K35" s="15" t="str">
        <f t="shared" si="11"/>
        <v>1995</v>
      </c>
      <c r="L35" s="15" t="str">
        <f t="shared" si="12"/>
        <v>2013</v>
      </c>
      <c r="M35" s="15" t="str">
        <f t="shared" si="13"/>
        <v>2001</v>
      </c>
      <c r="N35" s="15" t="str">
        <f t="shared" si="14"/>
        <v>2013</v>
      </c>
      <c r="O35" s="15" t="str">
        <f t="shared" si="15"/>
        <v>2001</v>
      </c>
      <c r="P35" s="15" t="str">
        <f t="shared" si="16"/>
        <v>2013</v>
      </c>
      <c r="Q35" s="15" t="str">
        <f t="shared" si="17"/>
        <v>2008</v>
      </c>
      <c r="R35" s="15" t="str">
        <f t="shared" si="18"/>
        <v>2008</v>
      </c>
    </row>
    <row r="36" ht="13.5" customHeight="1">
      <c r="A36" s="15" t="str">
        <f t="shared" si="1"/>
        <v>K-puszta</v>
      </c>
      <c r="B36" s="21" t="str">
        <f t="shared" si="2"/>
        <v>Hungary</v>
      </c>
      <c r="C36" s="21" t="str">
        <f t="shared" si="3"/>
        <v>HU0002R</v>
      </c>
      <c r="D36" s="21" t="str">
        <f t="shared" si="4"/>
        <v>KPS</v>
      </c>
      <c r="E36" s="21" t="str">
        <f t="shared" si="5"/>
        <v>46.966670</v>
      </c>
      <c r="F36" s="21" t="str">
        <f t="shared" si="6"/>
        <v>19.583330</v>
      </c>
      <c r="G36" s="15" t="str">
        <f t="shared" si="7"/>
        <v>2008</v>
      </c>
      <c r="H36" s="15" t="str">
        <f t="shared" si="8"/>
        <v>2013</v>
      </c>
      <c r="I36" s="15" t="str">
        <f t="shared" si="9"/>
        <v>2008</v>
      </c>
      <c r="J36" s="15" t="str">
        <f t="shared" si="10"/>
        <v>2013</v>
      </c>
      <c r="K36" s="15" t="str">
        <f t="shared" si="11"/>
        <v>2008</v>
      </c>
      <c r="L36" s="15" t="str">
        <f t="shared" si="12"/>
        <v>2013</v>
      </c>
      <c r="M36" s="15" t="str">
        <f t="shared" si="13"/>
        <v>2006</v>
      </c>
      <c r="N36" s="15" t="str">
        <f t="shared" si="14"/>
        <v>2013</v>
      </c>
      <c r="O36" s="15" t="str">
        <f t="shared" si="15"/>
        <v>2012</v>
      </c>
      <c r="P36" s="15" t="str">
        <f t="shared" si="16"/>
        <v>2013</v>
      </c>
      <c r="Q36" s="15" t="str">
        <f t="shared" si="17"/>
        <v>---</v>
      </c>
      <c r="R36" s="15" t="str">
        <f t="shared" si="18"/>
        <v>---</v>
      </c>
    </row>
    <row r="37" ht="13.5" customHeight="1">
      <c r="A37" s="15" t="str">
        <f t="shared" si="1"/>
        <v>Leipzig</v>
      </c>
      <c r="B37" s="21" t="str">
        <f t="shared" si="2"/>
        <v>Germany</v>
      </c>
      <c r="C37" s="21" t="str">
        <f t="shared" si="3"/>
        <v>DE0055B</v>
      </c>
      <c r="D37" s="21" t="str">
        <f t="shared" si="4"/>
        <v>LEI</v>
      </c>
      <c r="E37" s="21" t="str">
        <f t="shared" si="5"/>
        <v>51.352500</v>
      </c>
      <c r="F37" s="21" t="str">
        <f t="shared" si="6"/>
        <v>12.434600</v>
      </c>
      <c r="G37" s="15" t="str">
        <f t="shared" si="7"/>
        <v>---</v>
      </c>
      <c r="H37" s="15" t="str">
        <f t="shared" si="8"/>
        <v>---</v>
      </c>
      <c r="I37" s="15" t="str">
        <f t="shared" si="9"/>
        <v>---</v>
      </c>
      <c r="J37" s="15" t="str">
        <f t="shared" si="10"/>
        <v>---</v>
      </c>
      <c r="K37" s="15" t="str">
        <f t="shared" si="11"/>
        <v>---</v>
      </c>
      <c r="L37" s="15" t="str">
        <f t="shared" si="12"/>
        <v>---</v>
      </c>
      <c r="M37" s="15" t="str">
        <f t="shared" si="13"/>
        <v>2011</v>
      </c>
      <c r="N37" s="15" t="str">
        <f t="shared" si="14"/>
        <v>2011</v>
      </c>
      <c r="O37" s="15" t="str">
        <f t="shared" si="15"/>
        <v>---</v>
      </c>
      <c r="P37" s="15" t="str">
        <f t="shared" si="16"/>
        <v>---</v>
      </c>
      <c r="Q37" s="15" t="str">
        <f t="shared" si="17"/>
        <v>---</v>
      </c>
      <c r="R37" s="15" t="str">
        <f t="shared" si="18"/>
        <v>---</v>
      </c>
    </row>
    <row r="38" ht="13.5" customHeight="1">
      <c r="A38" s="15" t="str">
        <f t="shared" si="1"/>
        <v>Leipzig-West</v>
      </c>
      <c r="B38" s="21" t="str">
        <f t="shared" si="2"/>
        <v>Germany</v>
      </c>
      <c r="C38" s="21" t="str">
        <f t="shared" si="3"/>
        <v>DE0068B</v>
      </c>
      <c r="D38" s="21" t="str">
        <f t="shared" si="4"/>
        <v/>
      </c>
      <c r="E38" s="21" t="str">
        <f t="shared" si="5"/>
        <v>51.318056</v>
      </c>
      <c r="F38" s="21" t="str">
        <f t="shared" si="6"/>
        <v>12.297500</v>
      </c>
      <c r="G38" s="15" t="str">
        <f t="shared" si="7"/>
        <v>---</v>
      </c>
      <c r="H38" s="15" t="str">
        <f t="shared" si="8"/>
        <v>---</v>
      </c>
      <c r="I38" s="15" t="str">
        <f t="shared" si="9"/>
        <v>---</v>
      </c>
      <c r="J38" s="15" t="str">
        <f t="shared" si="10"/>
        <v>---</v>
      </c>
      <c r="K38" s="15" t="str">
        <f t="shared" si="11"/>
        <v>---</v>
      </c>
      <c r="L38" s="15" t="str">
        <f t="shared" si="12"/>
        <v>---</v>
      </c>
      <c r="M38" s="15" t="str">
        <f t="shared" si="13"/>
        <v>2010</v>
      </c>
      <c r="N38" s="15" t="str">
        <f t="shared" si="14"/>
        <v>2013</v>
      </c>
      <c r="O38" s="15" t="str">
        <f t="shared" si="15"/>
        <v>---</v>
      </c>
      <c r="P38" s="15" t="str">
        <f t="shared" si="16"/>
        <v>---</v>
      </c>
      <c r="Q38" s="15" t="str">
        <f t="shared" si="17"/>
        <v>---</v>
      </c>
      <c r="R38" s="15" t="str">
        <f t="shared" si="18"/>
        <v>---</v>
      </c>
    </row>
    <row r="39" ht="13.5" customHeight="1">
      <c r="A39" s="15" t="str">
        <f t="shared" si="1"/>
        <v>Lulin</v>
      </c>
      <c r="B39" s="21" t="str">
        <f t="shared" si="2"/>
        <v>Taiwan</v>
      </c>
      <c r="C39" s="21" t="str">
        <f t="shared" si="3"/>
        <v>TW0100R</v>
      </c>
      <c r="D39" s="21" t="str">
        <f t="shared" si="4"/>
        <v>LLN</v>
      </c>
      <c r="E39" s="21" t="str">
        <f t="shared" si="5"/>
        <v>23.470000</v>
      </c>
      <c r="F39" s="21" t="str">
        <f t="shared" si="6"/>
        <v>120.870000</v>
      </c>
      <c r="G39" s="15" t="str">
        <f t="shared" si="7"/>
        <v>2008</v>
      </c>
      <c r="H39" s="15" t="str">
        <f t="shared" si="8"/>
        <v>2014</v>
      </c>
      <c r="I39" s="15" t="str">
        <f t="shared" si="9"/>
        <v>2008</v>
      </c>
      <c r="J39" s="15" t="str">
        <f t="shared" si="10"/>
        <v>2014</v>
      </c>
      <c r="K39" s="15" t="str">
        <f t="shared" si="11"/>
        <v>2008</v>
      </c>
      <c r="L39" s="15" t="str">
        <f t="shared" si="12"/>
        <v>2014</v>
      </c>
      <c r="M39" s="15" t="str">
        <f t="shared" si="13"/>
        <v>2008</v>
      </c>
      <c r="N39" s="15" t="str">
        <f t="shared" si="14"/>
        <v>2014</v>
      </c>
      <c r="O39" s="15" t="str">
        <f t="shared" si="15"/>
        <v>2008</v>
      </c>
      <c r="P39" s="15" t="str">
        <f t="shared" si="16"/>
        <v>2014</v>
      </c>
      <c r="Q39" s="15" t="str">
        <f t="shared" si="17"/>
        <v>---</v>
      </c>
      <c r="R39" s="15" t="str">
        <f t="shared" si="18"/>
        <v>---</v>
      </c>
    </row>
    <row r="40" ht="13.5" customHeight="1">
      <c r="A40" s="15" t="str">
        <f t="shared" si="1"/>
        <v>Mace Head</v>
      </c>
      <c r="B40" s="21" t="str">
        <f t="shared" si="2"/>
        <v>Ireland</v>
      </c>
      <c r="C40" s="21" t="str">
        <f t="shared" si="3"/>
        <v>IE0031R</v>
      </c>
      <c r="D40" s="21" t="str">
        <f t="shared" si="4"/>
        <v>MHD</v>
      </c>
      <c r="E40" s="21" t="str">
        <f t="shared" si="5"/>
        <v>53.325830</v>
      </c>
      <c r="F40" s="21" t="str">
        <f t="shared" si="6"/>
        <v>-9.899440</v>
      </c>
      <c r="G40" s="15" t="str">
        <f t="shared" si="7"/>
        <v>1999</v>
      </c>
      <c r="H40" s="15" t="str">
        <f t="shared" si="8"/>
        <v>2013</v>
      </c>
      <c r="I40" s="15" t="str">
        <f t="shared" si="9"/>
        <v>2001</v>
      </c>
      <c r="J40" s="15" t="str">
        <f t="shared" si="10"/>
        <v>2013</v>
      </c>
      <c r="K40" s="15" t="str">
        <f t="shared" si="11"/>
        <v>2001</v>
      </c>
      <c r="L40" s="15" t="str">
        <f t="shared" si="12"/>
        <v>2013</v>
      </c>
      <c r="M40" s="15" t="str">
        <f t="shared" si="13"/>
        <v>2009</v>
      </c>
      <c r="N40" s="15" t="str">
        <f t="shared" si="14"/>
        <v>2010</v>
      </c>
      <c r="O40" s="15" t="str">
        <f t="shared" si="15"/>
        <v>---</v>
      </c>
      <c r="P40" s="15" t="str">
        <f t="shared" si="16"/>
        <v>---</v>
      </c>
      <c r="Q40" s="15" t="str">
        <f t="shared" si="17"/>
        <v>2009</v>
      </c>
      <c r="R40" s="15" t="str">
        <f t="shared" si="18"/>
        <v>2009</v>
      </c>
    </row>
    <row r="41" ht="13.5" customHeight="1">
      <c r="A41" s="15" t="str">
        <f t="shared" si="1"/>
        <v>Manacapuro</v>
      </c>
      <c r="B41" s="21" t="str">
        <f t="shared" si="2"/>
        <v>Brazil</v>
      </c>
      <c r="C41" s="21" t="str">
        <f t="shared" si="3"/>
        <v>BR0101R</v>
      </c>
      <c r="D41" s="21" t="str">
        <f t="shared" si="4"/>
        <v>MAO-AMF</v>
      </c>
      <c r="E41" s="21" t="str">
        <f t="shared" si="5"/>
        <v>-3.210000</v>
      </c>
      <c r="F41" s="21" t="str">
        <f t="shared" si="6"/>
        <v>-60.590000</v>
      </c>
      <c r="G41" s="15" t="str">
        <f t="shared" si="7"/>
        <v>2014</v>
      </c>
      <c r="H41" s="15" t="str">
        <f t="shared" si="8"/>
        <v>2015</v>
      </c>
      <c r="I41" s="15" t="str">
        <f t="shared" si="9"/>
        <v>2014</v>
      </c>
      <c r="J41" s="15" t="str">
        <f t="shared" si="10"/>
        <v>2015</v>
      </c>
      <c r="K41" s="15" t="str">
        <f t="shared" si="11"/>
        <v>2014</v>
      </c>
      <c r="L41" s="15" t="str">
        <f t="shared" si="12"/>
        <v>2015</v>
      </c>
      <c r="M41" s="15" t="str">
        <f t="shared" si="13"/>
        <v>2014</v>
      </c>
      <c r="N41" s="15" t="str">
        <f t="shared" si="14"/>
        <v>2015</v>
      </c>
      <c r="O41" s="15" t="str">
        <f t="shared" si="15"/>
        <v>2014</v>
      </c>
      <c r="P41" s="15" t="str">
        <f t="shared" si="16"/>
        <v>2015</v>
      </c>
      <c r="Q41" s="15" t="str">
        <f t="shared" si="17"/>
        <v>2014</v>
      </c>
      <c r="R41" s="15" t="str">
        <f t="shared" si="18"/>
        <v>2015</v>
      </c>
    </row>
    <row r="42" ht="13.5" customHeight="1">
      <c r="A42" s="15" t="str">
        <f t="shared" si="1"/>
        <v>Manaus</v>
      </c>
      <c r="B42" s="21" t="str">
        <f t="shared" si="2"/>
        <v>Brazil</v>
      </c>
      <c r="C42" s="21" t="str">
        <f t="shared" si="3"/>
        <v>BR0100C</v>
      </c>
      <c r="D42" s="21" t="str">
        <f t="shared" si="4"/>
        <v>MAO</v>
      </c>
      <c r="E42" s="21" t="str">
        <f t="shared" si="5"/>
        <v>-2.595000</v>
      </c>
      <c r="F42" s="21" t="str">
        <f t="shared" si="6"/>
        <v>-60.209000</v>
      </c>
      <c r="G42" s="15" t="str">
        <f t="shared" si="7"/>
        <v>to be collected</v>
      </c>
      <c r="H42" s="15" t="str">
        <f t="shared" si="8"/>
        <v/>
      </c>
      <c r="I42" s="15" t="str">
        <f t="shared" si="9"/>
        <v>to be collected</v>
      </c>
      <c r="J42" s="15" t="str">
        <f t="shared" si="10"/>
        <v/>
      </c>
      <c r="K42" s="15" t="str">
        <f t="shared" si="11"/>
        <v>to be collected</v>
      </c>
      <c r="L42" s="15" t="str">
        <f t="shared" si="12"/>
        <v/>
      </c>
      <c r="M42" s="15" t="str">
        <f t="shared" si="13"/>
        <v>to be collected</v>
      </c>
      <c r="N42" s="15" t="str">
        <f t="shared" si="14"/>
        <v/>
      </c>
      <c r="O42" s="15" t="str">
        <f t="shared" si="15"/>
        <v>to be collected</v>
      </c>
      <c r="P42" s="15" t="str">
        <f t="shared" si="16"/>
        <v/>
      </c>
      <c r="Q42" s="15" t="str">
        <f t="shared" si="17"/>
        <v>to be collected</v>
      </c>
      <c r="R42" s="15" t="str">
        <f t="shared" si="18"/>
        <v/>
      </c>
    </row>
    <row r="43" ht="13.5" customHeight="1">
      <c r="A43" s="15" t="str">
        <f t="shared" si="1"/>
        <v>Mauna Loa</v>
      </c>
      <c r="B43" s="21" t="str">
        <f t="shared" si="2"/>
        <v>USA</v>
      </c>
      <c r="C43" s="21" t="str">
        <f t="shared" si="3"/>
        <v>US1200R</v>
      </c>
      <c r="D43" s="21" t="str">
        <f t="shared" si="4"/>
        <v>MLO</v>
      </c>
      <c r="E43" s="21" t="str">
        <f t="shared" si="5"/>
        <v>19.536230</v>
      </c>
      <c r="F43" s="21" t="str">
        <f t="shared" si="6"/>
        <v>-155.576160</v>
      </c>
      <c r="G43" s="15" t="str">
        <f t="shared" si="7"/>
        <v>1974</v>
      </c>
      <c r="H43" s="15" t="str">
        <f t="shared" si="8"/>
        <v>2014</v>
      </c>
      <c r="I43" s="15" t="str">
        <f t="shared" si="9"/>
        <v>2001</v>
      </c>
      <c r="J43" s="15" t="str">
        <f t="shared" si="10"/>
        <v>2014</v>
      </c>
      <c r="K43" s="15" t="str">
        <f t="shared" si="11"/>
        <v>1974</v>
      </c>
      <c r="L43" s="15" t="str">
        <f t="shared" si="12"/>
        <v>2014</v>
      </c>
      <c r="M43" s="15" t="str">
        <f t="shared" si="13"/>
        <v>1994</v>
      </c>
      <c r="N43" s="15" t="str">
        <f t="shared" si="14"/>
        <v>2013</v>
      </c>
      <c r="O43" s="15" t="str">
        <f t="shared" si="15"/>
        <v>1994</v>
      </c>
      <c r="P43" s="15" t="str">
        <f t="shared" si="16"/>
        <v>2013</v>
      </c>
      <c r="Q43" s="15" t="str">
        <f t="shared" si="17"/>
        <v>---</v>
      </c>
      <c r="R43" s="15" t="str">
        <f t="shared" si="18"/>
        <v>---</v>
      </c>
    </row>
    <row r="44" ht="13.5" customHeight="1">
      <c r="A44" s="15" t="str">
        <f t="shared" si="1"/>
        <v>Melpitz</v>
      </c>
      <c r="B44" s="21" t="str">
        <f t="shared" si="2"/>
        <v>Germany</v>
      </c>
      <c r="C44" s="21" t="str">
        <f t="shared" si="3"/>
        <v>DE0044R</v>
      </c>
      <c r="D44" s="21" t="str">
        <f t="shared" si="4"/>
        <v>MPZ</v>
      </c>
      <c r="E44" s="21" t="str">
        <f t="shared" si="5"/>
        <v>51.530000</v>
      </c>
      <c r="F44" s="21" t="str">
        <f t="shared" si="6"/>
        <v>12.930000</v>
      </c>
      <c r="G44" s="15" t="str">
        <f t="shared" si="7"/>
        <v>2007</v>
      </c>
      <c r="H44" s="15" t="str">
        <f t="shared" si="8"/>
        <v>2013</v>
      </c>
      <c r="I44" s="15" t="str">
        <f t="shared" si="9"/>
        <v>2007</v>
      </c>
      <c r="J44" s="15" t="str">
        <f t="shared" si="10"/>
        <v>2013</v>
      </c>
      <c r="K44" s="15" t="str">
        <f t="shared" si="11"/>
        <v>2007</v>
      </c>
      <c r="L44" s="15" t="str">
        <f t="shared" si="12"/>
        <v>2013</v>
      </c>
      <c r="M44" s="15" t="str">
        <f t="shared" si="13"/>
        <v>2007</v>
      </c>
      <c r="N44" s="15" t="str">
        <f t="shared" si="14"/>
        <v>2014</v>
      </c>
      <c r="O44" s="15" t="str">
        <f t="shared" si="15"/>
        <v>---</v>
      </c>
      <c r="P44" s="15" t="str">
        <f t="shared" si="16"/>
        <v>---</v>
      </c>
      <c r="Q44" s="15" t="str">
        <f t="shared" si="17"/>
        <v>2009</v>
      </c>
      <c r="R44" s="15" t="str">
        <f t="shared" si="18"/>
        <v>2009</v>
      </c>
    </row>
    <row r="45" ht="13.5" customHeight="1">
      <c r="A45" s="15" t="str">
        <f t="shared" si="1"/>
        <v>Montseny</v>
      </c>
      <c r="B45" s="21" t="str">
        <f t="shared" si="2"/>
        <v>Spain</v>
      </c>
      <c r="C45" s="21" t="str">
        <f t="shared" si="3"/>
        <v>ES1778R</v>
      </c>
      <c r="D45" s="21" t="str">
        <f t="shared" si="4"/>
        <v>MSY</v>
      </c>
      <c r="E45" s="21" t="str">
        <f t="shared" si="5"/>
        <v>41.766670</v>
      </c>
      <c r="F45" s="21" t="str">
        <f t="shared" si="6"/>
        <v>2.350000</v>
      </c>
      <c r="G45" s="15" t="str">
        <f t="shared" si="7"/>
        <v>2010</v>
      </c>
      <c r="H45" s="15" t="str">
        <f t="shared" si="8"/>
        <v>2013</v>
      </c>
      <c r="I45" s="15" t="str">
        <f t="shared" si="9"/>
        <v>2010</v>
      </c>
      <c r="J45" s="15" t="str">
        <f t="shared" si="10"/>
        <v>2013</v>
      </c>
      <c r="K45" s="15" t="str">
        <f t="shared" si="11"/>
        <v>2010</v>
      </c>
      <c r="L45" s="15" t="str">
        <f t="shared" si="12"/>
        <v>2013</v>
      </c>
      <c r="M45" s="15" t="str">
        <f t="shared" si="13"/>
        <v>2009</v>
      </c>
      <c r="N45" s="15" t="str">
        <f t="shared" si="14"/>
        <v>2013</v>
      </c>
      <c r="O45" s="15" t="str">
        <f t="shared" si="15"/>
        <v>---</v>
      </c>
      <c r="P45" s="15" t="str">
        <f t="shared" si="16"/>
        <v>---</v>
      </c>
      <c r="Q45" s="15" t="str">
        <f t="shared" si="17"/>
        <v>---</v>
      </c>
      <c r="R45" s="15" t="str">
        <f t="shared" si="18"/>
        <v>---</v>
      </c>
    </row>
    <row r="46" ht="13.5" customHeight="1">
      <c r="A46" s="15" t="str">
        <f t="shared" si="1"/>
        <v>Mt Cimone</v>
      </c>
      <c r="B46" s="21" t="str">
        <f t="shared" si="2"/>
        <v>Italy</v>
      </c>
      <c r="C46" s="21" t="str">
        <f t="shared" si="3"/>
        <v>IT0009R</v>
      </c>
      <c r="D46" s="21" t="str">
        <f t="shared" si="4"/>
        <v>CMN</v>
      </c>
      <c r="E46" s="21" t="str">
        <f t="shared" si="5"/>
        <v>44.166670</v>
      </c>
      <c r="F46" s="21" t="str">
        <f t="shared" si="6"/>
        <v>10.683330</v>
      </c>
      <c r="G46" s="15" t="str">
        <f t="shared" si="7"/>
        <v>2007</v>
      </c>
      <c r="H46" s="15" t="str">
        <f t="shared" si="8"/>
        <v>2012</v>
      </c>
      <c r="I46" s="15" t="str">
        <f t="shared" si="9"/>
        <v>---</v>
      </c>
      <c r="J46" s="15" t="str">
        <f t="shared" si="10"/>
        <v>---</v>
      </c>
      <c r="K46" s="15" t="str">
        <f t="shared" si="11"/>
        <v>---</v>
      </c>
      <c r="L46" s="15" t="str">
        <f t="shared" si="12"/>
        <v>---</v>
      </c>
      <c r="M46" s="15" t="str">
        <f t="shared" si="13"/>
        <v>2008</v>
      </c>
      <c r="N46" s="15" t="str">
        <f t="shared" si="14"/>
        <v>2012</v>
      </c>
      <c r="O46" s="15" t="str">
        <f t="shared" si="15"/>
        <v>---</v>
      </c>
      <c r="P46" s="15" t="str">
        <f t="shared" si="16"/>
        <v>---</v>
      </c>
      <c r="Q46" s="15" t="str">
        <f t="shared" si="17"/>
        <v>---</v>
      </c>
      <c r="R46" s="15" t="str">
        <f t="shared" si="18"/>
        <v>---</v>
      </c>
    </row>
    <row r="47" ht="13.5" customHeight="1">
      <c r="A47" s="15" t="str">
        <f t="shared" si="1"/>
        <v>Nepal Climate Observatory</v>
      </c>
      <c r="B47" s="21" t="str">
        <f t="shared" si="2"/>
        <v>Nepal</v>
      </c>
      <c r="C47" s="21" t="str">
        <f t="shared" si="3"/>
        <v>NP0001G</v>
      </c>
      <c r="D47" s="21" t="str">
        <f t="shared" si="4"/>
        <v>PYR</v>
      </c>
      <c r="E47" s="21" t="str">
        <f t="shared" si="5"/>
        <v>27.957800</v>
      </c>
      <c r="F47" s="21" t="str">
        <f t="shared" si="6"/>
        <v>86.814900</v>
      </c>
      <c r="G47" s="15" t="str">
        <f t="shared" si="7"/>
        <v>---</v>
      </c>
      <c r="H47" s="15" t="str">
        <f t="shared" si="8"/>
        <v>---</v>
      </c>
      <c r="I47" s="15" t="str">
        <f t="shared" si="9"/>
        <v>---</v>
      </c>
      <c r="J47" s="15" t="str">
        <f t="shared" si="10"/>
        <v>---</v>
      </c>
      <c r="K47" s="15" t="str">
        <f t="shared" si="11"/>
        <v>---</v>
      </c>
      <c r="L47" s="15" t="str">
        <f t="shared" si="12"/>
        <v>---</v>
      </c>
      <c r="M47" s="15" t="str">
        <f t="shared" si="13"/>
        <v>2006</v>
      </c>
      <c r="N47" s="15" t="str">
        <f t="shared" si="14"/>
        <v>2011</v>
      </c>
      <c r="O47" s="15" t="str">
        <f t="shared" si="15"/>
        <v>---</v>
      </c>
      <c r="P47" s="15" t="str">
        <f t="shared" si="16"/>
        <v>---</v>
      </c>
      <c r="Q47" s="15" t="str">
        <f t="shared" si="17"/>
        <v>---</v>
      </c>
      <c r="R47" s="15" t="str">
        <f t="shared" si="18"/>
        <v>---</v>
      </c>
    </row>
    <row r="48" ht="13.5" customHeight="1">
      <c r="A48" s="15" t="str">
        <f t="shared" si="1"/>
        <v>Nainital</v>
      </c>
      <c r="B48" s="21" t="str">
        <f t="shared" si="2"/>
        <v>India</v>
      </c>
      <c r="C48" s="21" t="str">
        <f t="shared" si="3"/>
        <v>IN0003R</v>
      </c>
      <c r="D48" s="21" t="str">
        <f t="shared" si="4"/>
        <v>PGH</v>
      </c>
      <c r="E48" s="21" t="str">
        <f t="shared" si="5"/>
        <v>29.360000</v>
      </c>
      <c r="F48" s="21" t="str">
        <f t="shared" si="6"/>
        <v>79.460000</v>
      </c>
      <c r="G48" s="15" t="str">
        <f t="shared" si="7"/>
        <v>2011</v>
      </c>
      <c r="H48" s="15" t="str">
        <f t="shared" si="8"/>
        <v>2012</v>
      </c>
      <c r="I48" s="15" t="str">
        <f t="shared" si="9"/>
        <v>2011</v>
      </c>
      <c r="J48" s="15" t="str">
        <f t="shared" si="10"/>
        <v>2012</v>
      </c>
      <c r="K48" s="15" t="str">
        <f t="shared" si="11"/>
        <v>2011</v>
      </c>
      <c r="L48" s="15" t="str">
        <f t="shared" si="12"/>
        <v>2012</v>
      </c>
      <c r="M48" s="15" t="str">
        <f t="shared" si="13"/>
        <v>2011</v>
      </c>
      <c r="N48" s="15" t="str">
        <f t="shared" si="14"/>
        <v>2012</v>
      </c>
      <c r="O48" s="15" t="str">
        <f t="shared" si="15"/>
        <v>2011</v>
      </c>
      <c r="P48" s="15" t="str">
        <f t="shared" si="16"/>
        <v>2012</v>
      </c>
      <c r="Q48" s="15" t="str">
        <f t="shared" si="17"/>
        <v>2011</v>
      </c>
      <c r="R48" s="15" t="str">
        <f t="shared" si="18"/>
        <v>2012</v>
      </c>
    </row>
    <row r="49" ht="13.5" customHeight="1">
      <c r="A49" s="15" t="str">
        <f t="shared" si="1"/>
        <v>Neumayer</v>
      </c>
      <c r="B49" s="21" t="str">
        <f t="shared" si="2"/>
        <v>Antarctica</v>
      </c>
      <c r="C49" s="21" t="str">
        <f t="shared" si="3"/>
        <v>DE0060G</v>
      </c>
      <c r="D49" s="21" t="str">
        <f t="shared" si="4"/>
        <v>NMY</v>
      </c>
      <c r="E49" s="21" t="str">
        <f t="shared" si="5"/>
        <v>-70.666000</v>
      </c>
      <c r="F49" s="21" t="str">
        <f t="shared" si="6"/>
        <v>-8.266000</v>
      </c>
      <c r="G49" s="15" t="str">
        <f t="shared" si="7"/>
        <v>2001</v>
      </c>
      <c r="H49" s="15" t="str">
        <f t="shared" si="8"/>
        <v>2012</v>
      </c>
      <c r="I49" s="15" t="str">
        <f t="shared" si="9"/>
        <v>2001</v>
      </c>
      <c r="J49" s="15" t="str">
        <f t="shared" si="10"/>
        <v>2012</v>
      </c>
      <c r="K49" s="15" t="str">
        <f t="shared" si="11"/>
        <v>2001</v>
      </c>
      <c r="L49" s="15" t="str">
        <f t="shared" si="12"/>
        <v>2012</v>
      </c>
      <c r="M49" s="15" t="str">
        <f t="shared" si="13"/>
        <v>2006</v>
      </c>
      <c r="N49" s="15" t="str">
        <f t="shared" si="14"/>
        <v>2013</v>
      </c>
      <c r="O49" s="15" t="str">
        <f t="shared" si="15"/>
        <v>---</v>
      </c>
      <c r="P49" s="15" t="str">
        <f t="shared" si="16"/>
        <v>---</v>
      </c>
      <c r="Q49" s="15" t="str">
        <f t="shared" si="17"/>
        <v>---</v>
      </c>
      <c r="R49" s="15" t="str">
        <f t="shared" si="18"/>
        <v>---</v>
      </c>
    </row>
    <row r="50" ht="13.5" customHeight="1">
      <c r="A50" s="15" t="str">
        <f t="shared" si="1"/>
        <v>Niamey</v>
      </c>
      <c r="B50" s="21" t="str">
        <f t="shared" si="2"/>
        <v>Niger</v>
      </c>
      <c r="C50" s="21" t="str">
        <f t="shared" si="3"/>
        <v>NE0002R</v>
      </c>
      <c r="D50" s="21" t="str">
        <f t="shared" si="4"/>
        <v>NIM</v>
      </c>
      <c r="E50" s="21" t="str">
        <f t="shared" si="5"/>
        <v>13.470000</v>
      </c>
      <c r="F50" s="21" t="str">
        <f t="shared" si="6"/>
        <v>2.170000</v>
      </c>
      <c r="G50" s="15" t="str">
        <f t="shared" si="7"/>
        <v>2005</v>
      </c>
      <c r="H50" s="15" t="str">
        <f t="shared" si="8"/>
        <v>2006</v>
      </c>
      <c r="I50" s="15" t="str">
        <f t="shared" si="9"/>
        <v>2005</v>
      </c>
      <c r="J50" s="15" t="str">
        <f t="shared" si="10"/>
        <v>2006</v>
      </c>
      <c r="K50" s="15" t="str">
        <f t="shared" si="11"/>
        <v>2005</v>
      </c>
      <c r="L50" s="15" t="str">
        <f t="shared" si="12"/>
        <v>2006</v>
      </c>
      <c r="M50" s="15" t="str">
        <f t="shared" si="13"/>
        <v>2005</v>
      </c>
      <c r="N50" s="15" t="str">
        <f t="shared" si="14"/>
        <v>2006</v>
      </c>
      <c r="O50" s="15" t="str">
        <f t="shared" si="15"/>
        <v>2005</v>
      </c>
      <c r="P50" s="15" t="str">
        <f t="shared" si="16"/>
        <v>2006</v>
      </c>
      <c r="Q50" s="15" t="str">
        <f t="shared" si="17"/>
        <v>2005</v>
      </c>
      <c r="R50" s="15" t="str">
        <f t="shared" si="18"/>
        <v>2006</v>
      </c>
    </row>
    <row r="51" ht="13.5" customHeight="1">
      <c r="A51" s="15" t="str">
        <f t="shared" si="1"/>
        <v>Pallas</v>
      </c>
      <c r="B51" s="21" t="str">
        <f t="shared" si="2"/>
        <v>Finland</v>
      </c>
      <c r="C51" s="21" t="str">
        <f t="shared" si="3"/>
        <v>FI0096G</v>
      </c>
      <c r="D51" s="21" t="str">
        <f t="shared" si="4"/>
        <v>PAL</v>
      </c>
      <c r="E51" s="21" t="str">
        <f t="shared" si="5"/>
        <v>67.973610</v>
      </c>
      <c r="F51" s="21" t="str">
        <f t="shared" si="6"/>
        <v>24.115830</v>
      </c>
      <c r="G51" s="15" t="str">
        <f t="shared" si="7"/>
        <v>2000</v>
      </c>
      <c r="H51" s="15" t="str">
        <f t="shared" si="8"/>
        <v>2012</v>
      </c>
      <c r="I51" s="15" t="str">
        <f t="shared" si="9"/>
        <v>2000</v>
      </c>
      <c r="J51" s="15" t="str">
        <f t="shared" si="10"/>
        <v>2012</v>
      </c>
      <c r="K51" s="15" t="str">
        <f t="shared" si="11"/>
        <v>2000</v>
      </c>
      <c r="L51" s="15" t="str">
        <f t="shared" si="12"/>
        <v>2012</v>
      </c>
      <c r="M51" s="15" t="str">
        <f t="shared" si="13"/>
        <v>---</v>
      </c>
      <c r="N51" s="15" t="str">
        <f t="shared" si="14"/>
        <v>---</v>
      </c>
      <c r="O51" s="15" t="str">
        <f t="shared" si="15"/>
        <v>---</v>
      </c>
      <c r="P51" s="15" t="str">
        <f t="shared" si="16"/>
        <v>---</v>
      </c>
      <c r="Q51" s="15" t="str">
        <f t="shared" si="17"/>
        <v>---</v>
      </c>
      <c r="R51" s="15" t="str">
        <f t="shared" si="18"/>
        <v>---</v>
      </c>
    </row>
    <row r="52" ht="13.5" customHeight="1">
      <c r="A52" s="15" t="str">
        <f t="shared" si="1"/>
        <v>Preila</v>
      </c>
      <c r="B52" s="21" t="str">
        <f t="shared" si="2"/>
        <v>Lithuania</v>
      </c>
      <c r="C52" s="21" t="str">
        <f t="shared" si="3"/>
        <v>LT0015R</v>
      </c>
      <c r="D52" s="21" t="str">
        <f t="shared" si="4"/>
        <v>PLA</v>
      </c>
      <c r="E52" s="21" t="str">
        <f t="shared" si="5"/>
        <v>55.350000</v>
      </c>
      <c r="F52" s="21" t="str">
        <f t="shared" si="6"/>
        <v>21.066670</v>
      </c>
      <c r="G52" s="15" t="str">
        <f t="shared" si="7"/>
        <v>2012</v>
      </c>
      <c r="H52" s="15" t="str">
        <f t="shared" si="8"/>
        <v>2012</v>
      </c>
      <c r="I52" s="15" t="str">
        <f t="shared" si="9"/>
        <v>2012</v>
      </c>
      <c r="J52" s="15" t="str">
        <f t="shared" si="10"/>
        <v>2012</v>
      </c>
      <c r="K52" s="15" t="str">
        <f t="shared" si="11"/>
        <v>2012</v>
      </c>
      <c r="L52" s="15" t="str">
        <f t="shared" si="12"/>
        <v>2012</v>
      </c>
      <c r="M52" s="15" t="str">
        <f t="shared" si="13"/>
        <v>---</v>
      </c>
      <c r="N52" s="15" t="str">
        <f t="shared" si="14"/>
        <v>---</v>
      </c>
      <c r="O52" s="15" t="str">
        <f t="shared" si="15"/>
        <v>---</v>
      </c>
      <c r="P52" s="15" t="str">
        <f t="shared" si="16"/>
        <v>---</v>
      </c>
      <c r="Q52" s="15" t="str">
        <f t="shared" si="17"/>
        <v>---</v>
      </c>
      <c r="R52" s="15" t="str">
        <f t="shared" si="18"/>
        <v>---</v>
      </c>
    </row>
    <row r="53" ht="13.5" customHeight="1">
      <c r="A53" s="15" t="str">
        <f t="shared" si="1"/>
        <v>Pt. Reyes</v>
      </c>
      <c r="B53" s="21" t="str">
        <f t="shared" si="2"/>
        <v>USA</v>
      </c>
      <c r="C53" s="21" t="str">
        <f t="shared" si="3"/>
        <v>US0098R</v>
      </c>
      <c r="D53" s="21" t="str">
        <f t="shared" si="4"/>
        <v>PYE</v>
      </c>
      <c r="E53" s="21" t="str">
        <f t="shared" si="5"/>
        <v>38.091000</v>
      </c>
      <c r="F53" s="21" t="str">
        <f t="shared" si="6"/>
        <v>-122.957167</v>
      </c>
      <c r="G53" s="15" t="str">
        <f t="shared" si="7"/>
        <v>2005</v>
      </c>
      <c r="H53" s="15" t="str">
        <f t="shared" si="8"/>
        <v>2005</v>
      </c>
      <c r="I53" s="15" t="str">
        <f t="shared" si="9"/>
        <v>2005</v>
      </c>
      <c r="J53" s="15" t="str">
        <f t="shared" si="10"/>
        <v>2005</v>
      </c>
      <c r="K53" s="15" t="str">
        <f t="shared" si="11"/>
        <v>2005</v>
      </c>
      <c r="L53" s="15" t="str">
        <f t="shared" si="12"/>
        <v>2005</v>
      </c>
      <c r="M53" s="15" t="str">
        <f t="shared" si="13"/>
        <v>2005</v>
      </c>
      <c r="N53" s="15" t="str">
        <f t="shared" si="14"/>
        <v>2005</v>
      </c>
      <c r="O53" s="15" t="str">
        <f t="shared" si="15"/>
        <v>2005</v>
      </c>
      <c r="P53" s="15" t="str">
        <f t="shared" si="16"/>
        <v>2005</v>
      </c>
      <c r="Q53" s="15" t="str">
        <f t="shared" si="17"/>
        <v>2005</v>
      </c>
      <c r="R53" s="15" t="str">
        <f t="shared" si="18"/>
        <v>2005</v>
      </c>
    </row>
    <row r="54" ht="13.5" customHeight="1">
      <c r="A54" s="15" t="str">
        <f t="shared" si="1"/>
        <v>Puy de Dôme</v>
      </c>
      <c r="B54" s="21" t="str">
        <f t="shared" si="2"/>
        <v>France</v>
      </c>
      <c r="C54" s="21" t="str">
        <f t="shared" si="3"/>
        <v>FR0030R</v>
      </c>
      <c r="D54" s="21" t="str">
        <f t="shared" si="4"/>
        <v>PUY</v>
      </c>
      <c r="E54" s="21" t="str">
        <f t="shared" si="5"/>
        <v>45.771900</v>
      </c>
      <c r="F54" s="21" t="str">
        <f t="shared" si="6"/>
        <v>2.965800</v>
      </c>
      <c r="G54" s="15" t="str">
        <f t="shared" si="7"/>
        <v>2006</v>
      </c>
      <c r="H54" s="15" t="str">
        <f t="shared" si="8"/>
        <v>2012</v>
      </c>
      <c r="I54" s="15" t="str">
        <f t="shared" si="9"/>
        <v>2006</v>
      </c>
      <c r="J54" s="15" t="str">
        <f t="shared" si="10"/>
        <v>2012</v>
      </c>
      <c r="K54" s="15" t="str">
        <f t="shared" si="11"/>
        <v>2006</v>
      </c>
      <c r="L54" s="15" t="str">
        <f t="shared" si="12"/>
        <v>2012</v>
      </c>
      <c r="M54" s="15" t="str">
        <f t="shared" si="13"/>
        <v>2008</v>
      </c>
      <c r="N54" s="15" t="str">
        <f t="shared" si="14"/>
        <v>2012</v>
      </c>
      <c r="O54" s="15" t="str">
        <f t="shared" si="15"/>
        <v>---</v>
      </c>
      <c r="P54" s="15" t="str">
        <f t="shared" si="16"/>
        <v>---</v>
      </c>
      <c r="Q54" s="15" t="str">
        <f t="shared" si="17"/>
        <v>---</v>
      </c>
      <c r="R54" s="15" t="str">
        <f t="shared" si="18"/>
        <v>---</v>
      </c>
    </row>
    <row r="55" ht="13.5" customHeight="1">
      <c r="A55" s="15" t="str">
        <f t="shared" si="1"/>
        <v>Resolute Bay</v>
      </c>
      <c r="B55" s="21" t="str">
        <f t="shared" si="2"/>
        <v>Canada</v>
      </c>
      <c r="C55" s="21" t="str">
        <f t="shared" si="3"/>
        <v>CA0103R</v>
      </c>
      <c r="D55" s="21" t="str">
        <f t="shared" si="4"/>
        <v>RSL</v>
      </c>
      <c r="E55" s="21" t="str">
        <f t="shared" si="5"/>
        <v>74.716670</v>
      </c>
      <c r="F55" s="21" t="str">
        <f t="shared" si="6"/>
        <v>-94.983330</v>
      </c>
      <c r="G55" s="15" t="str">
        <f t="shared" si="7"/>
        <v/>
      </c>
      <c r="H55" s="15" t="str">
        <f t="shared" si="8"/>
        <v/>
      </c>
      <c r="I55" s="15" t="str">
        <f t="shared" si="9"/>
        <v/>
      </c>
      <c r="J55" s="15" t="str">
        <f t="shared" si="10"/>
        <v/>
      </c>
      <c r="K55" s="15" t="str">
        <f t="shared" si="11"/>
        <v/>
      </c>
      <c r="L55" s="15" t="str">
        <f t="shared" si="12"/>
        <v/>
      </c>
      <c r="M55" s="15" t="str">
        <f t="shared" si="13"/>
        <v/>
      </c>
      <c r="N55" s="15" t="str">
        <f t="shared" si="14"/>
        <v/>
      </c>
      <c r="O55" s="15" t="str">
        <f t="shared" si="15"/>
        <v/>
      </c>
      <c r="P55" s="15" t="str">
        <f t="shared" si="16"/>
        <v/>
      </c>
      <c r="Q55" s="15" t="str">
        <f t="shared" si="17"/>
        <v/>
      </c>
      <c r="R55" s="15" t="str">
        <f t="shared" si="18"/>
        <v/>
      </c>
    </row>
    <row r="56" ht="13.5" customHeight="1">
      <c r="A56" s="15" t="str">
        <f t="shared" si="1"/>
        <v>Sable Island</v>
      </c>
      <c r="B56" s="21" t="str">
        <f t="shared" si="2"/>
        <v>Canada</v>
      </c>
      <c r="C56" s="21" t="str">
        <f t="shared" si="3"/>
        <v>CA0101R</v>
      </c>
      <c r="D56" s="21" t="str">
        <f t="shared" si="4"/>
        <v>WSA</v>
      </c>
      <c r="E56" s="21" t="str">
        <f t="shared" si="5"/>
        <v>43.933330</v>
      </c>
      <c r="F56" s="21" t="str">
        <f t="shared" si="6"/>
        <v>-60.016670</v>
      </c>
      <c r="G56" s="15" t="str">
        <f t="shared" si="7"/>
        <v>1995</v>
      </c>
      <c r="H56" s="15" t="str">
        <f t="shared" si="8"/>
        <v>2000</v>
      </c>
      <c r="I56" s="15" t="str">
        <f t="shared" si="9"/>
        <v>1995</v>
      </c>
      <c r="J56" s="15" t="str">
        <f t="shared" si="10"/>
        <v>2000</v>
      </c>
      <c r="K56" s="15" t="str">
        <f t="shared" si="11"/>
        <v>1995</v>
      </c>
      <c r="L56" s="15" t="str">
        <f t="shared" si="12"/>
        <v>2000</v>
      </c>
      <c r="M56" s="15" t="str">
        <f t="shared" si="13"/>
        <v>1995</v>
      </c>
      <c r="N56" s="15" t="str">
        <f t="shared" si="14"/>
        <v>2000</v>
      </c>
      <c r="O56" s="15" t="str">
        <f t="shared" si="15"/>
        <v>---</v>
      </c>
      <c r="P56" s="15" t="str">
        <f t="shared" si="16"/>
        <v>---</v>
      </c>
      <c r="Q56" s="15" t="str">
        <f t="shared" si="17"/>
        <v>---</v>
      </c>
      <c r="R56" s="15" t="str">
        <f t="shared" si="18"/>
        <v>---</v>
      </c>
    </row>
    <row r="57" ht="13.5" customHeight="1">
      <c r="A57" s="15" t="str">
        <f t="shared" si="1"/>
        <v>Schauinsland</v>
      </c>
      <c r="B57" s="21" t="str">
        <f t="shared" si="2"/>
        <v>Germany</v>
      </c>
      <c r="C57" s="21" t="str">
        <f t="shared" si="3"/>
        <v>DE0003R</v>
      </c>
      <c r="D57" s="21" t="str">
        <f t="shared" si="4"/>
        <v>SSL</v>
      </c>
      <c r="E57" s="21" t="str">
        <f t="shared" si="5"/>
        <v>47.900000</v>
      </c>
      <c r="F57" s="21" t="str">
        <f t="shared" si="6"/>
        <v>7.916670</v>
      </c>
      <c r="G57" s="15" t="str">
        <f t="shared" si="7"/>
        <v>---</v>
      </c>
      <c r="H57" s="15" t="str">
        <f t="shared" si="8"/>
        <v>---</v>
      </c>
      <c r="I57" s="15" t="str">
        <f t="shared" si="9"/>
        <v>---</v>
      </c>
      <c r="J57" s="15" t="str">
        <f t="shared" si="10"/>
        <v>---</v>
      </c>
      <c r="K57" s="15" t="str">
        <f t="shared" si="11"/>
        <v>---</v>
      </c>
      <c r="L57" s="15" t="str">
        <f t="shared" si="12"/>
        <v>---</v>
      </c>
      <c r="M57" s="15" t="str">
        <f t="shared" si="13"/>
        <v>2009</v>
      </c>
      <c r="N57" s="15" t="str">
        <f t="shared" si="14"/>
        <v>2014</v>
      </c>
      <c r="O57" s="15" t="str">
        <f t="shared" si="15"/>
        <v>---</v>
      </c>
      <c r="P57" s="15" t="str">
        <f t="shared" si="16"/>
        <v>---</v>
      </c>
      <c r="Q57" s="15" t="str">
        <f t="shared" si="17"/>
        <v>---</v>
      </c>
      <c r="R57" s="15" t="str">
        <f t="shared" si="18"/>
        <v>---</v>
      </c>
    </row>
    <row r="58" ht="13.5" customHeight="1">
      <c r="A58" s="15" t="str">
        <f t="shared" si="1"/>
        <v>Schneefernerhaus</v>
      </c>
      <c r="B58" s="21" t="str">
        <f t="shared" si="2"/>
        <v>Germany</v>
      </c>
      <c r="C58" s="21" t="str">
        <f t="shared" si="3"/>
        <v>DE0054R</v>
      </c>
      <c r="D58" s="21" t="str">
        <f t="shared" si="4"/>
        <v>ZSF</v>
      </c>
      <c r="E58" s="21" t="str">
        <f t="shared" si="5"/>
        <v>47.416500</v>
      </c>
      <c r="F58" s="21" t="str">
        <f t="shared" si="6"/>
        <v>10.979640</v>
      </c>
      <c r="G58" s="15" t="str">
        <f t="shared" si="7"/>
        <v>---</v>
      </c>
      <c r="H58" s="15" t="str">
        <f t="shared" si="8"/>
        <v>---</v>
      </c>
      <c r="I58" s="15" t="str">
        <f t="shared" si="9"/>
        <v>---</v>
      </c>
      <c r="J58" s="15" t="str">
        <f t="shared" si="10"/>
        <v>---</v>
      </c>
      <c r="K58" s="15" t="str">
        <f t="shared" si="11"/>
        <v>---</v>
      </c>
      <c r="L58" s="15" t="str">
        <f t="shared" si="12"/>
        <v>---</v>
      </c>
      <c r="M58" s="15" t="str">
        <f t="shared" si="13"/>
        <v>2009</v>
      </c>
      <c r="N58" s="15" t="str">
        <f t="shared" si="14"/>
        <v>2014</v>
      </c>
      <c r="O58" s="15" t="str">
        <f t="shared" si="15"/>
        <v>---</v>
      </c>
      <c r="P58" s="15" t="str">
        <f t="shared" si="16"/>
        <v>---</v>
      </c>
      <c r="Q58" s="15" t="str">
        <f t="shared" si="17"/>
        <v>---</v>
      </c>
      <c r="R58" s="15" t="str">
        <f t="shared" si="18"/>
        <v>---</v>
      </c>
    </row>
    <row r="59" ht="13.5" customHeight="1">
      <c r="A59" s="15" t="str">
        <f t="shared" si="1"/>
        <v>Shouxian</v>
      </c>
      <c r="B59" s="21" t="str">
        <f t="shared" si="2"/>
        <v>China</v>
      </c>
      <c r="C59" s="21" t="str">
        <f t="shared" si="3"/>
        <v>CN0105R</v>
      </c>
      <c r="D59" s="21" t="str">
        <f t="shared" si="4"/>
        <v>HFE</v>
      </c>
      <c r="E59" s="21" t="str">
        <f t="shared" si="5"/>
        <v>32.558383</v>
      </c>
      <c r="F59" s="21" t="str">
        <f t="shared" si="6"/>
        <v>116.781950</v>
      </c>
      <c r="G59" s="15" t="str">
        <f t="shared" si="7"/>
        <v>2009</v>
      </c>
      <c r="H59" s="15" t="str">
        <f t="shared" si="8"/>
        <v>2009</v>
      </c>
      <c r="I59" s="15" t="str">
        <f t="shared" si="9"/>
        <v>2009</v>
      </c>
      <c r="J59" s="15" t="str">
        <f t="shared" si="10"/>
        <v>2009</v>
      </c>
      <c r="K59" s="15" t="str">
        <f t="shared" si="11"/>
        <v>2009</v>
      </c>
      <c r="L59" s="15" t="str">
        <f t="shared" si="12"/>
        <v>2009</v>
      </c>
      <c r="M59" s="15" t="str">
        <f t="shared" si="13"/>
        <v>2009</v>
      </c>
      <c r="N59" s="15" t="str">
        <f t="shared" si="14"/>
        <v>2009</v>
      </c>
      <c r="O59" s="15" t="str">
        <f t="shared" si="15"/>
        <v>2009</v>
      </c>
      <c r="P59" s="15" t="str">
        <f t="shared" si="16"/>
        <v>2009</v>
      </c>
      <c r="Q59" s="15" t="str">
        <f t="shared" si="17"/>
        <v>2009</v>
      </c>
      <c r="R59" s="15" t="str">
        <f t="shared" si="18"/>
        <v>2009</v>
      </c>
    </row>
    <row r="60" ht="13.5" customHeight="1">
      <c r="A60" s="15" t="str">
        <f t="shared" si="1"/>
        <v>SIRTA</v>
      </c>
      <c r="B60" s="21" t="str">
        <f t="shared" si="2"/>
        <v>France</v>
      </c>
      <c r="C60" s="21" t="str">
        <f t="shared" si="3"/>
        <v>FR0020R</v>
      </c>
      <c r="D60" s="21" t="str">
        <f t="shared" si="4"/>
        <v/>
      </c>
      <c r="E60" s="21" t="str">
        <f t="shared" si="5"/>
        <v>48.708610</v>
      </c>
      <c r="F60" s="21" t="str">
        <f t="shared" si="6"/>
        <v>2.158890</v>
      </c>
      <c r="G60" s="15" t="str">
        <f t="shared" si="7"/>
        <v>2012</v>
      </c>
      <c r="H60" s="15" t="str">
        <f t="shared" si="8"/>
        <v>2012</v>
      </c>
      <c r="I60" s="15" t="str">
        <f t="shared" si="9"/>
        <v>---</v>
      </c>
      <c r="J60" s="15" t="str">
        <f t="shared" si="10"/>
        <v>---</v>
      </c>
      <c r="K60" s="15" t="str">
        <f t="shared" si="11"/>
        <v>2012</v>
      </c>
      <c r="L60" s="15" t="str">
        <f t="shared" si="12"/>
        <v>2012</v>
      </c>
      <c r="M60" s="15" t="str">
        <f t="shared" si="13"/>
        <v>---</v>
      </c>
      <c r="N60" s="15" t="str">
        <f t="shared" si="14"/>
        <v>---</v>
      </c>
      <c r="O60" s="15" t="str">
        <f t="shared" si="15"/>
        <v>---</v>
      </c>
      <c r="P60" s="15" t="str">
        <f t="shared" si="16"/>
        <v>---</v>
      </c>
      <c r="Q60" s="15" t="str">
        <f t="shared" si="17"/>
        <v>---</v>
      </c>
      <c r="R60" s="15" t="str">
        <f t="shared" si="18"/>
        <v>---</v>
      </c>
    </row>
    <row r="61" ht="13.5" customHeight="1">
      <c r="A61" s="15" t="str">
        <f t="shared" si="1"/>
        <v>South Pole</v>
      </c>
      <c r="B61" s="21" t="str">
        <f t="shared" si="2"/>
        <v>Antarctica</v>
      </c>
      <c r="C61" s="21" t="str">
        <f t="shared" si="3"/>
        <v>US6004G</v>
      </c>
      <c r="D61" s="21" t="str">
        <f t="shared" si="4"/>
        <v>SPO</v>
      </c>
      <c r="E61" s="21" t="str">
        <f t="shared" si="5"/>
        <v>-89.996950</v>
      </c>
      <c r="F61" s="21" t="str">
        <f t="shared" si="6"/>
        <v>-24.800000</v>
      </c>
      <c r="G61" s="15" t="str">
        <f t="shared" si="7"/>
        <v>1974</v>
      </c>
      <c r="H61" s="15" t="str">
        <f t="shared" si="8"/>
        <v>2014</v>
      </c>
      <c r="I61" s="15" t="str">
        <f t="shared" si="9"/>
        <v>2002</v>
      </c>
      <c r="J61" s="15" t="str">
        <f t="shared" si="10"/>
        <v>2014</v>
      </c>
      <c r="K61" s="15" t="str">
        <f t="shared" si="11"/>
        <v>1974</v>
      </c>
      <c r="L61" s="15" t="str">
        <f t="shared" si="12"/>
        <v>2014</v>
      </c>
      <c r="M61" s="15" t="str">
        <f t="shared" si="13"/>
        <v>---</v>
      </c>
      <c r="N61" s="15" t="str">
        <f t="shared" si="14"/>
        <v>---</v>
      </c>
      <c r="O61" s="15" t="str">
        <f t="shared" si="15"/>
        <v>---</v>
      </c>
      <c r="P61" s="15" t="str">
        <f t="shared" si="16"/>
        <v>---</v>
      </c>
      <c r="Q61" s="15" t="str">
        <f t="shared" si="17"/>
        <v>---</v>
      </c>
      <c r="R61" s="15" t="str">
        <f t="shared" si="18"/>
        <v>---</v>
      </c>
    </row>
    <row r="62" ht="13.5" customHeight="1">
      <c r="A62" s="15" t="str">
        <f t="shared" si="1"/>
        <v>Southern Great Plains</v>
      </c>
      <c r="B62" s="21" t="str">
        <f t="shared" si="2"/>
        <v>USA</v>
      </c>
      <c r="C62" s="21" t="str">
        <f t="shared" si="3"/>
        <v>US6002C</v>
      </c>
      <c r="D62" s="21" t="str">
        <f t="shared" si="4"/>
        <v>SGP</v>
      </c>
      <c r="E62" s="21" t="str">
        <f t="shared" si="5"/>
        <v>36.600000</v>
      </c>
      <c r="F62" s="21" t="str">
        <f t="shared" si="6"/>
        <v>-97.500000</v>
      </c>
      <c r="G62" s="15" t="str">
        <f t="shared" si="7"/>
        <v>1997</v>
      </c>
      <c r="H62" s="15" t="str">
        <f t="shared" si="8"/>
        <v>2013</v>
      </c>
      <c r="I62" s="15" t="str">
        <f t="shared" si="9"/>
        <v>1997</v>
      </c>
      <c r="J62" s="15" t="str">
        <f t="shared" si="10"/>
        <v>2013</v>
      </c>
      <c r="K62" s="15" t="str">
        <f t="shared" si="11"/>
        <v>1997</v>
      </c>
      <c r="L62" s="15" t="str">
        <f t="shared" si="12"/>
        <v>2013</v>
      </c>
      <c r="M62" s="15" t="str">
        <f t="shared" si="13"/>
        <v>1997</v>
      </c>
      <c r="N62" s="15" t="str">
        <f t="shared" si="14"/>
        <v>2014</v>
      </c>
      <c r="O62" s="15" t="str">
        <f t="shared" si="15"/>
        <v>2005</v>
      </c>
      <c r="P62" s="15" t="str">
        <f t="shared" si="16"/>
        <v>2014</v>
      </c>
      <c r="Q62" s="15" t="str">
        <f t="shared" si="17"/>
        <v>1998</v>
      </c>
      <c r="R62" s="15" t="str">
        <f t="shared" si="18"/>
        <v>2003</v>
      </c>
    </row>
    <row r="63" ht="13.5" customHeight="1">
      <c r="A63" s="15" t="str">
        <f t="shared" si="1"/>
        <v>Storm Peak</v>
      </c>
      <c r="B63" s="21" t="str">
        <f t="shared" si="2"/>
        <v>USA</v>
      </c>
      <c r="C63" s="21" t="str">
        <f t="shared" si="3"/>
        <v>US9050R</v>
      </c>
      <c r="D63" s="21" t="str">
        <f t="shared" si="4"/>
        <v>SPL</v>
      </c>
      <c r="E63" s="21" t="str">
        <f t="shared" si="5"/>
        <v>40.455000</v>
      </c>
      <c r="F63" s="21" t="str">
        <f t="shared" si="6"/>
        <v>-106.744000</v>
      </c>
      <c r="G63" s="15" t="str">
        <f t="shared" si="7"/>
        <v>2011</v>
      </c>
      <c r="H63" s="15" t="str">
        <f t="shared" si="8"/>
        <v>2013</v>
      </c>
      <c r="I63" s="15" t="str">
        <f t="shared" si="9"/>
        <v>2011</v>
      </c>
      <c r="J63" s="15" t="str">
        <f t="shared" si="10"/>
        <v>2013</v>
      </c>
      <c r="K63" s="15" t="str">
        <f t="shared" si="11"/>
        <v>2011</v>
      </c>
      <c r="L63" s="15" t="str">
        <f t="shared" si="12"/>
        <v>2013</v>
      </c>
      <c r="M63" s="15" t="str">
        <f t="shared" si="13"/>
        <v>2011</v>
      </c>
      <c r="N63" s="15" t="str">
        <f t="shared" si="14"/>
        <v>2013</v>
      </c>
      <c r="O63" s="15" t="str">
        <f t="shared" si="15"/>
        <v>2011</v>
      </c>
      <c r="P63" s="15" t="str">
        <f t="shared" si="16"/>
        <v>2013</v>
      </c>
      <c r="Q63" s="15" t="str">
        <f t="shared" si="17"/>
        <v>---</v>
      </c>
      <c r="R63" s="15" t="str">
        <f t="shared" si="18"/>
        <v>---</v>
      </c>
    </row>
    <row r="64" ht="13.5" customHeight="1">
      <c r="A64" s="15" t="str">
        <f t="shared" si="1"/>
        <v>Summit</v>
      </c>
      <c r="B64" s="21" t="str">
        <f t="shared" si="2"/>
        <v>Greenland</v>
      </c>
      <c r="C64" s="21" t="str">
        <f t="shared" si="3"/>
        <v>DK0025G</v>
      </c>
      <c r="D64" s="21" t="str">
        <f t="shared" si="4"/>
        <v>SUM</v>
      </c>
      <c r="E64" s="21" t="str">
        <f t="shared" si="5"/>
        <v>72.580000</v>
      </c>
      <c r="F64" s="21" t="str">
        <f t="shared" si="6"/>
        <v>-38.480000</v>
      </c>
      <c r="G64" s="15" t="str">
        <f t="shared" si="7"/>
        <v>2011</v>
      </c>
      <c r="H64" s="15" t="str">
        <f t="shared" si="8"/>
        <v>2013</v>
      </c>
      <c r="I64" s="15" t="str">
        <f t="shared" si="9"/>
        <v>2011</v>
      </c>
      <c r="J64" s="15" t="str">
        <f t="shared" si="10"/>
        <v>2013</v>
      </c>
      <c r="K64" s="15" t="str">
        <f t="shared" si="11"/>
        <v>2011</v>
      </c>
      <c r="L64" s="15" t="str">
        <f t="shared" si="12"/>
        <v>2013</v>
      </c>
      <c r="M64" s="15" t="str">
        <f t="shared" si="13"/>
        <v>2011</v>
      </c>
      <c r="N64" s="15" t="str">
        <f t="shared" si="14"/>
        <v>2014</v>
      </c>
      <c r="O64" s="15" t="str">
        <f t="shared" si="15"/>
        <v>---</v>
      </c>
      <c r="P64" s="15" t="str">
        <f t="shared" si="16"/>
        <v>---</v>
      </c>
      <c r="Q64" s="15" t="str">
        <f t="shared" si="17"/>
        <v>---</v>
      </c>
      <c r="R64" s="15" t="str">
        <f t="shared" si="18"/>
        <v>---</v>
      </c>
    </row>
    <row r="65" ht="13.5" customHeight="1">
      <c r="A65" s="15" t="str">
        <f t="shared" si="1"/>
        <v>Tiksi</v>
      </c>
      <c r="B65" s="21" t="str">
        <f t="shared" si="2"/>
        <v>Russia</v>
      </c>
      <c r="C65" s="21" t="str">
        <f t="shared" si="3"/>
        <v>RU0100R</v>
      </c>
      <c r="D65" s="21" t="str">
        <f t="shared" si="4"/>
        <v>TIK</v>
      </c>
      <c r="E65" s="21" t="str">
        <f t="shared" si="5"/>
        <v>71.586166</v>
      </c>
      <c r="F65" s="21" t="str">
        <f t="shared" si="6"/>
        <v>128.918823</v>
      </c>
      <c r="G65" s="15" t="str">
        <f t="shared" si="7"/>
        <v>to be collected</v>
      </c>
      <c r="H65" s="15" t="str">
        <f t="shared" si="8"/>
        <v/>
      </c>
      <c r="I65" s="15" t="str">
        <f t="shared" si="9"/>
        <v>to be collected</v>
      </c>
      <c r="J65" s="15" t="str">
        <f t="shared" si="10"/>
        <v/>
      </c>
      <c r="K65" s="15" t="str">
        <f t="shared" si="11"/>
        <v>to be collected</v>
      </c>
      <c r="L65" s="15" t="str">
        <f t="shared" si="12"/>
        <v/>
      </c>
      <c r="M65" s="15" t="str">
        <f t="shared" si="13"/>
        <v>to be collected</v>
      </c>
      <c r="N65" s="15" t="str">
        <f t="shared" si="14"/>
        <v/>
      </c>
      <c r="O65" s="15" t="str">
        <f t="shared" si="15"/>
        <v>to be collected</v>
      </c>
      <c r="P65" s="15" t="str">
        <f t="shared" si="16"/>
        <v/>
      </c>
      <c r="Q65" s="15" t="str">
        <f t="shared" si="17"/>
        <v>to be collected</v>
      </c>
      <c r="R65" s="15" t="str">
        <f t="shared" si="18"/>
        <v/>
      </c>
    </row>
    <row r="66" ht="13.5" customHeight="1">
      <c r="A66" s="27" t="str">
        <f t="shared" si="1"/>
        <v>Trinidad Head</v>
      </c>
      <c r="B66" s="28" t="str">
        <f t="shared" ref="B66:B71" si="19">INDIRECT("Sheet1!"&amp;ADDRESS((ROW()-3)*6+2,3))</f>
        <v>USA</v>
      </c>
      <c r="C66" s="21" t="str">
        <f t="shared" si="3"/>
        <v>US6005G</v>
      </c>
      <c r="D66" s="21" t="str">
        <f t="shared" si="4"/>
        <v>THD</v>
      </c>
      <c r="E66" s="31" t="str">
        <f t="shared" si="5"/>
        <v>41.054100</v>
      </c>
      <c r="F66" s="31" t="str">
        <f t="shared" si="6"/>
        <v>-124.151000</v>
      </c>
      <c r="G66" s="33" t="str">
        <f t="shared" si="7"/>
        <v>2002</v>
      </c>
      <c r="H66" s="33" t="str">
        <f t="shared" si="8"/>
        <v>2014</v>
      </c>
      <c r="I66" s="33" t="str">
        <f t="shared" si="9"/>
        <v>2002</v>
      </c>
      <c r="J66" s="33" t="str">
        <f t="shared" si="10"/>
        <v>2014</v>
      </c>
      <c r="K66" s="33" t="str">
        <f t="shared" si="11"/>
        <v>2002</v>
      </c>
      <c r="L66" s="33" t="str">
        <f t="shared" si="12"/>
        <v>2014</v>
      </c>
      <c r="M66" s="33" t="str">
        <f t="shared" si="13"/>
        <v>2002</v>
      </c>
      <c r="N66" s="33" t="str">
        <f t="shared" si="14"/>
        <v>2014</v>
      </c>
      <c r="O66" s="33" t="str">
        <f t="shared" si="15"/>
        <v>2005</v>
      </c>
      <c r="P66" s="33" t="str">
        <f t="shared" si="16"/>
        <v>2014</v>
      </c>
      <c r="Q66" s="27" t="str">
        <f t="shared" si="17"/>
        <v>2003</v>
      </c>
      <c r="R66" s="27" t="str">
        <f t="shared" si="18"/>
        <v>2006</v>
      </c>
    </row>
    <row r="67" ht="13.5" customHeight="1">
      <c r="A67" s="27" t="str">
        <f t="shared" si="1"/>
        <v>Trollhaugen</v>
      </c>
      <c r="B67" s="28" t="str">
        <f t="shared" si="19"/>
        <v>Antarctica</v>
      </c>
      <c r="C67" s="21" t="str">
        <f t="shared" si="3"/>
        <v>NO0059G</v>
      </c>
      <c r="D67" s="21" t="str">
        <f t="shared" si="4"/>
        <v>TRL</v>
      </c>
      <c r="E67" s="31" t="str">
        <f t="shared" si="5"/>
        <v>-72.011700</v>
      </c>
      <c r="F67" s="31" t="str">
        <f t="shared" si="6"/>
        <v>2.535100</v>
      </c>
      <c r="G67" s="33" t="str">
        <f t="shared" si="7"/>
        <v>2014</v>
      </c>
      <c r="H67" s="33" t="str">
        <f t="shared" si="8"/>
        <v>2014</v>
      </c>
      <c r="I67" s="33" t="str">
        <f t="shared" si="9"/>
        <v>2014</v>
      </c>
      <c r="J67" s="33" t="str">
        <f t="shared" si="10"/>
        <v>2014</v>
      </c>
      <c r="K67" s="33" t="str">
        <f t="shared" si="11"/>
        <v>2014</v>
      </c>
      <c r="L67" s="33" t="str">
        <f t="shared" si="12"/>
        <v>2014</v>
      </c>
      <c r="M67" s="33" t="str">
        <f t="shared" si="13"/>
        <v>2014</v>
      </c>
      <c r="N67" s="33" t="str">
        <f t="shared" si="14"/>
        <v>2014</v>
      </c>
      <c r="O67" s="33" t="str">
        <f t="shared" si="15"/>
        <v>2014</v>
      </c>
      <c r="P67" s="33" t="str">
        <f t="shared" si="16"/>
        <v>2014</v>
      </c>
      <c r="Q67" s="27" t="str">
        <f t="shared" si="17"/>
        <v>---</v>
      </c>
      <c r="R67" s="27" t="str">
        <f t="shared" si="18"/>
        <v>---</v>
      </c>
    </row>
    <row r="68" ht="13.5" customHeight="1">
      <c r="A68" s="27" t="str">
        <f t="shared" si="1"/>
        <v>Vavihill</v>
      </c>
      <c r="B68" s="28" t="str">
        <f t="shared" si="19"/>
        <v>Sweden</v>
      </c>
      <c r="C68" s="21" t="str">
        <f t="shared" si="3"/>
        <v>SE0011R</v>
      </c>
      <c r="D68" s="21" t="str">
        <f t="shared" si="4"/>
        <v>VAV</v>
      </c>
      <c r="E68" s="31" t="str">
        <f t="shared" si="5"/>
        <v>56.016670</v>
      </c>
      <c r="F68" s="31" t="str">
        <f t="shared" si="6"/>
        <v>13.150000</v>
      </c>
      <c r="G68" s="33" t="str">
        <f t="shared" si="7"/>
        <v>2008</v>
      </c>
      <c r="H68" s="33" t="str">
        <f t="shared" si="8"/>
        <v>2011</v>
      </c>
      <c r="I68" s="33" t="str">
        <f t="shared" si="9"/>
        <v>---</v>
      </c>
      <c r="J68" s="33" t="str">
        <f t="shared" si="10"/>
        <v>---</v>
      </c>
      <c r="K68" s="33" t="str">
        <f t="shared" si="11"/>
        <v>2008</v>
      </c>
      <c r="L68" s="33" t="str">
        <f t="shared" si="12"/>
        <v>2011</v>
      </c>
      <c r="M68" s="33" t="str">
        <f t="shared" si="13"/>
        <v>2008</v>
      </c>
      <c r="N68" s="33" t="str">
        <f t="shared" si="14"/>
        <v>2011</v>
      </c>
      <c r="O68" s="33" t="str">
        <f t="shared" si="15"/>
        <v>---</v>
      </c>
      <c r="P68" s="33" t="str">
        <f t="shared" si="16"/>
        <v>---</v>
      </c>
      <c r="Q68" s="27" t="str">
        <f t="shared" si="17"/>
        <v>---</v>
      </c>
      <c r="R68" s="27" t="str">
        <f t="shared" si="18"/>
        <v>---</v>
      </c>
    </row>
    <row r="69" ht="13.5" customHeight="1">
      <c r="A69" s="27" t="str">
        <f t="shared" si="1"/>
        <v>Waldhof</v>
      </c>
      <c r="B69" s="28" t="str">
        <f t="shared" si="19"/>
        <v>Germany</v>
      </c>
      <c r="C69" s="21" t="str">
        <f t="shared" si="3"/>
        <v>DE0002R</v>
      </c>
      <c r="D69" s="21" t="str">
        <f t="shared" si="4"/>
        <v>WAL</v>
      </c>
      <c r="E69" s="31" t="str">
        <f t="shared" si="5"/>
        <v>52.802220</v>
      </c>
      <c r="F69" s="31" t="str">
        <f t="shared" si="6"/>
        <v>10.759440</v>
      </c>
      <c r="G69" s="33" t="str">
        <f t="shared" si="7"/>
        <v>---</v>
      </c>
      <c r="H69" s="33" t="str">
        <f t="shared" si="8"/>
        <v>---</v>
      </c>
      <c r="I69" s="33" t="str">
        <f t="shared" si="9"/>
        <v>---</v>
      </c>
      <c r="J69" s="33" t="str">
        <f t="shared" si="10"/>
        <v>---</v>
      </c>
      <c r="K69" s="33" t="str">
        <f t="shared" si="11"/>
        <v>---</v>
      </c>
      <c r="L69" s="33" t="str">
        <f t="shared" si="12"/>
        <v>---</v>
      </c>
      <c r="M69" s="33" t="str">
        <f t="shared" si="13"/>
        <v>2011</v>
      </c>
      <c r="N69" s="33" t="str">
        <f t="shared" si="14"/>
        <v>2014</v>
      </c>
      <c r="O69" s="33" t="str">
        <f t="shared" si="15"/>
        <v>---</v>
      </c>
      <c r="P69" s="33" t="str">
        <f t="shared" si="16"/>
        <v>---</v>
      </c>
      <c r="Q69" s="27" t="str">
        <f t="shared" si="17"/>
        <v>---</v>
      </c>
      <c r="R69" s="27" t="str">
        <f t="shared" si="18"/>
        <v>---</v>
      </c>
    </row>
    <row r="70" ht="13.5" customHeight="1">
      <c r="A70" s="27" t="str">
        <f t="shared" si="1"/>
        <v>Whistler Mountain</v>
      </c>
      <c r="B70" s="28" t="str">
        <f t="shared" si="19"/>
        <v>Canada</v>
      </c>
      <c r="C70" s="21" t="str">
        <f t="shared" si="3"/>
        <v>CA0100R</v>
      </c>
      <c r="D70" s="21" t="str">
        <f t="shared" si="4"/>
        <v>WHI</v>
      </c>
      <c r="E70" s="31" t="str">
        <f t="shared" si="5"/>
        <v>50.059300</v>
      </c>
      <c r="F70" s="31" t="str">
        <f t="shared" si="6"/>
        <v>-122.957600</v>
      </c>
      <c r="G70" s="33" t="str">
        <f t="shared" si="7"/>
        <v>2008</v>
      </c>
      <c r="H70" s="33" t="str">
        <f t="shared" si="8"/>
        <v>2011</v>
      </c>
      <c r="I70" s="33" t="str">
        <f t="shared" si="9"/>
        <v>2008</v>
      </c>
      <c r="J70" s="33" t="str">
        <f t="shared" si="10"/>
        <v>2011</v>
      </c>
      <c r="K70" s="33" t="str">
        <f t="shared" si="11"/>
        <v>2008</v>
      </c>
      <c r="L70" s="33" t="str">
        <f t="shared" si="12"/>
        <v>2011</v>
      </c>
      <c r="M70" s="33" t="str">
        <f t="shared" si="13"/>
        <v>2008</v>
      </c>
      <c r="N70" s="33" t="str">
        <f t="shared" si="14"/>
        <v>2011</v>
      </c>
      <c r="O70" s="33" t="str">
        <f t="shared" si="15"/>
        <v>---</v>
      </c>
      <c r="P70" s="33" t="str">
        <f t="shared" si="16"/>
        <v>---</v>
      </c>
      <c r="Q70" s="27" t="str">
        <f t="shared" si="17"/>
        <v>---</v>
      </c>
      <c r="R70" s="27" t="str">
        <f t="shared" si="18"/>
        <v>---</v>
      </c>
    </row>
    <row r="71" ht="13.5" customHeight="1">
      <c r="A71" s="27" t="str">
        <f t="shared" si="1"/>
        <v>Zeppelin</v>
      </c>
      <c r="B71" s="28" t="str">
        <f t="shared" si="19"/>
        <v>Norway</v>
      </c>
      <c r="C71" s="21" t="str">
        <f t="shared" si="3"/>
        <v>NO0042G</v>
      </c>
      <c r="D71" s="21" t="str">
        <f t="shared" si="4"/>
        <v>ZEP</v>
      </c>
      <c r="E71" s="31" t="str">
        <f t="shared" si="5"/>
        <v>78.906690</v>
      </c>
      <c r="F71" s="31" t="str">
        <f t="shared" si="6"/>
        <v>11.889340</v>
      </c>
      <c r="G71" s="33" t="str">
        <f t="shared" si="7"/>
        <v>2004</v>
      </c>
      <c r="H71" s="33" t="str">
        <f t="shared" si="8"/>
        <v>2014</v>
      </c>
      <c r="I71" s="33" t="str">
        <f t="shared" si="9"/>
        <v>2010</v>
      </c>
      <c r="J71" s="33" t="str">
        <f t="shared" si="10"/>
        <v>2014</v>
      </c>
      <c r="K71" s="33" t="str">
        <f t="shared" si="11"/>
        <v>2004</v>
      </c>
      <c r="L71" s="33" t="str">
        <f t="shared" si="12"/>
        <v>2014</v>
      </c>
      <c r="M71" s="33" t="str">
        <f t="shared" si="13"/>
        <v>2002</v>
      </c>
      <c r="N71" s="33" t="str">
        <f t="shared" si="14"/>
        <v>2014</v>
      </c>
      <c r="O71" s="33" t="str">
        <f t="shared" si="15"/>
        <v>---</v>
      </c>
      <c r="P71" s="33" t="str">
        <f t="shared" si="16"/>
        <v>---</v>
      </c>
      <c r="Q71" s="27" t="str">
        <f t="shared" si="17"/>
        <v>2008</v>
      </c>
      <c r="R71" s="27" t="str">
        <f t="shared" si="18"/>
        <v>2008</v>
      </c>
    </row>
  </sheetData>
  <mergeCells count="6">
    <mergeCell ref="Q1:R1"/>
    <mergeCell ref="G1:H1"/>
    <mergeCell ref="I1:J1"/>
    <mergeCell ref="K1:L1"/>
    <mergeCell ref="M1:N1"/>
    <mergeCell ref="O1:P1"/>
  </mergeCells>
  <drawing r:id="rId1"/>
</worksheet>
</file>